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0" yWindow="60" windowWidth="28800" windowHeight="11805" tabRatio="449" firstSheet="2" activeTab="2"/>
  </bookViews>
  <sheets>
    <sheet name="источники2009-2011 год" sheetId="4" r:id="rId1"/>
    <sheet name="ведомственная 2010-2011" sheetId="9" r:id="rId2"/>
    <sheet name="расчет дотаций" sheetId="11" r:id="rId3"/>
  </sheets>
  <definedNames>
    <definedName name="_xlnm.Print_Area" localSheetId="0">'источники2009-2011 год'!$A$1:$F$40</definedName>
  </definedNames>
  <calcPr calcId="144525" iterate="1"/>
</workbook>
</file>

<file path=xl/calcChain.xml><?xml version="1.0" encoding="utf-8"?>
<calcChain xmlns="http://schemas.openxmlformats.org/spreadsheetml/2006/main">
  <c r="H30" i="11" l="1"/>
  <c r="G30" i="11" l="1"/>
  <c r="B5" i="11" l="1"/>
  <c r="F30" i="11" l="1"/>
  <c r="D30" i="11"/>
  <c r="C30" i="11"/>
  <c r="H11" i="9"/>
  <c r="I11" i="9"/>
  <c r="J11" i="9"/>
  <c r="G11" i="9"/>
  <c r="F15" i="11"/>
  <c r="F17" i="11" s="1"/>
  <c r="G22" i="11"/>
  <c r="F10" i="11"/>
  <c r="F8" i="11"/>
  <c r="H29" i="9"/>
  <c r="I29" i="9"/>
  <c r="J29" i="9"/>
  <c r="G29" i="9"/>
  <c r="H39" i="9"/>
  <c r="I39" i="9"/>
  <c r="J39" i="9"/>
  <c r="G39" i="9"/>
  <c r="H34" i="9"/>
  <c r="I34" i="9"/>
  <c r="J34" i="9"/>
  <c r="G34" i="9"/>
  <c r="H17" i="9"/>
  <c r="I17" i="9"/>
  <c r="J17" i="9"/>
  <c r="G17" i="9"/>
  <c r="E25" i="4"/>
  <c r="E20" i="4"/>
  <c r="E15" i="4"/>
  <c r="D25" i="4"/>
  <c r="D20" i="4"/>
  <c r="D15" i="4"/>
  <c r="G52" i="9"/>
  <c r="G50" i="9"/>
  <c r="H52" i="9"/>
  <c r="H50" i="9"/>
  <c r="I52" i="9"/>
  <c r="I50" i="9"/>
  <c r="J52" i="9"/>
  <c r="J50" i="9"/>
  <c r="F15" i="4"/>
  <c r="F20" i="4"/>
  <c r="F25" i="4"/>
  <c r="E9" i="4" l="1"/>
  <c r="E8" i="4" s="1"/>
  <c r="F9" i="4"/>
  <c r="F8" i="4" s="1"/>
  <c r="I56" i="9"/>
  <c r="G56" i="9"/>
  <c r="D9" i="4"/>
  <c r="D8" i="4" s="1"/>
  <c r="J56" i="9"/>
  <c r="H56" i="9"/>
  <c r="E30" i="11"/>
  <c r="C31" i="11"/>
</calcChain>
</file>

<file path=xl/sharedStrings.xml><?xml version="1.0" encoding="utf-8"?>
<sst xmlns="http://schemas.openxmlformats.org/spreadsheetml/2006/main" count="176" uniqueCount="171">
  <si>
    <t>Код</t>
  </si>
  <si>
    <t>Обеспечение деятельности финансовых органов</t>
  </si>
  <si>
    <t>Обслуживание муниципального долга</t>
  </si>
  <si>
    <t>Учреждения по внешкольной работе с детьми</t>
  </si>
  <si>
    <t>Дворцы и дома культуры</t>
  </si>
  <si>
    <t>Библиотеки</t>
  </si>
  <si>
    <t>Централизованные бухгалтерии</t>
  </si>
  <si>
    <t>ПР</t>
  </si>
  <si>
    <t>ВР</t>
  </si>
  <si>
    <t>Детские дошкольные учреждения</t>
  </si>
  <si>
    <t>Выполнение других обязательств государства</t>
  </si>
  <si>
    <t>Музеи и постоянные выставки</t>
  </si>
  <si>
    <t>Руководство и управление в сфере установленных функций</t>
  </si>
  <si>
    <t>Молодежная политика и оздоровление детей</t>
  </si>
  <si>
    <t>Региональные целевые программы</t>
  </si>
  <si>
    <t>Код администратора</t>
  </si>
  <si>
    <t xml:space="preserve">Наименование кода группы, подгруппы, статьи, вида источника финансирования дефицита областного бюджета, кода классификации операций сектора государственного управления, относящихся к источникам финансирования дефицита областного бюджета </t>
  </si>
  <si>
    <t xml:space="preserve"> 01 00 00 00 00 0000 000</t>
  </si>
  <si>
    <t>ИСТОЧНИКИ ВНУТРЕННЕГО ФИНАНСИРОВАНИЯ ДЕФИЦИТОВ БЮДЖЕТОВ</t>
  </si>
  <si>
    <t xml:space="preserve"> 01 01 00 00 00 0000 000</t>
  </si>
  <si>
    <t>Государственные   (муниципальные)   ценные   бумаги,   номинальная стоимость которых указана в валюте Российской Федерации</t>
  </si>
  <si>
    <t xml:space="preserve"> 01 01 00 00 00 0000 700</t>
  </si>
  <si>
    <t xml:space="preserve">Размещение государственных   (муниципальных)   ценных бумаг, номинальная стоимость которых указана в валюте Российской Федерации </t>
  </si>
  <si>
    <t xml:space="preserve"> 01 01 00 00 05 0000 710</t>
  </si>
  <si>
    <t>Размещение государственных ценных бумаг субъекта Российской Федерации, номинальная стоимость которых указана в валюте Российской Федерации</t>
  </si>
  <si>
    <t xml:space="preserve">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</si>
  <si>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</si>
  <si>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 xml:space="preserve"> 01 01 00 00 02 0000 810</t>
  </si>
  <si>
    <t>Погашение государственных ценных бумаг субъекта Российской Федерации,   номинальная стоимость которых указана в валюте Российской Федерации</t>
  </si>
  <si>
    <t xml:space="preserve"> 01 03 00 00 00 0000 000</t>
  </si>
  <si>
    <t xml:space="preserve"> 01 03 00 00 00 0000 800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</si>
  <si>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</si>
  <si>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01 05 00 00 00 0000 000</t>
  </si>
  <si>
    <t>Изменение остатков средств на счетах по учету средств бюджета</t>
  </si>
  <si>
    <t xml:space="preserve"> 01 05 00 00 00 0000 500</t>
  </si>
  <si>
    <t>Увеличение остатков средств бюджетов</t>
  </si>
  <si>
    <t xml:space="preserve"> 01 05 02 00 00 0000 500</t>
  </si>
  <si>
    <t>Увеличение прочих остатков средств бюджетов</t>
  </si>
  <si>
    <t xml:space="preserve"> 01 05 02 01 00 0000 510</t>
  </si>
  <si>
    <t>Увеличение прочих остатков денежных средств бюджетов</t>
  </si>
  <si>
    <t xml:space="preserve"> 01 05 02 01 05 0000 510</t>
  </si>
  <si>
    <t>Увеличение прочих остатков денежных средств бюджета субъекта Российской Федерации</t>
  </si>
  <si>
    <t xml:space="preserve"> 01 05 00 00 00 0000 600</t>
  </si>
  <si>
    <t>Уменьшение остатков средств бюджетов</t>
  </si>
  <si>
    <t xml:space="preserve"> 01 05 02 00 00 0000 600</t>
  </si>
  <si>
    <t>Уменьшение прочих остатков средств бюджетов</t>
  </si>
  <si>
    <t xml:space="preserve"> 01 05 02 01 00 0000 610</t>
  </si>
  <si>
    <t>Уменьшение прочих остатков денежных средств бюджетов</t>
  </si>
  <si>
    <t xml:space="preserve"> 01 05 02 01 05 0000 610</t>
  </si>
  <si>
    <t>Уменьшение прочих остатков денежных средств бюджета субъекта Российской Федерации</t>
  </si>
  <si>
    <t xml:space="preserve"> 01 06 05 00 00 0000 000</t>
  </si>
  <si>
    <t xml:space="preserve">Бюджетные кредиты, предоставленные внутри страны в валюте Российской Федерации </t>
  </si>
  <si>
    <t xml:space="preserve"> 01 06 05 00 00 0000 600</t>
  </si>
  <si>
    <t>Возврат бюджетных кредитов, предоставленных внутри страны в валюте Российской Федерации</t>
  </si>
  <si>
    <t xml:space="preserve"> 01 06 05 01 05 0000 640</t>
  </si>
  <si>
    <t>Возврат бюджетных кредитов, предоставленных юридическим лицам из бюджета субъекта Российской Федерации в валюте Российской Федерации</t>
  </si>
  <si>
    <t xml:space="preserve"> 01 06 05 02 05 0000 640</t>
  </si>
  <si>
    <t>Возврат бюджетных кредитов, предоставленных другим бюджетам бюджетной системы Российской Федерации из бюджета субъекта Российской Федерации в валюте Российской Федерации, включая возможное исполнение обязательств перед Самарской областью как гарантом по выданным с правом регрессного требования государственным гарантиям</t>
  </si>
  <si>
    <t xml:space="preserve"> 01 06 05 00 00 0000 500</t>
  </si>
  <si>
    <t>Предоставление бюджетных кредитов внутри страны в валюте Российской Федерации</t>
  </si>
  <si>
    <t xml:space="preserve"> 01 06 05 01 05 0000 540</t>
  </si>
  <si>
    <t>Предоставление бюджетных кредитов юридическим лицам из бюджета субъекта Российской Федерации в валюте Российской Федерации</t>
  </si>
  <si>
    <t xml:space="preserve"> 01 06 05 02 05 0000 540</t>
  </si>
  <si>
    <t>Предоставление бюджетных кредитов другим бюджетам бюджетной системы Российской Федерации из бюджета субъекта Российской Федерации в валюте Российской Федерации, включая возможное исполнение обязательств Самарской области по выданным с правом регрессного требования государственным гарантиям</t>
  </si>
  <si>
    <t>01 02 00 00 00 0000 000</t>
  </si>
  <si>
    <t>Кредиты кредитных организаций в валюте Российской Федерации</t>
  </si>
  <si>
    <t>01 02 00 00 00 0000 800</t>
  </si>
  <si>
    <t>Погашение кредитов, предоставленных кредитными организациями в валюте Российской Федерации</t>
  </si>
  <si>
    <t>01 02 00 00 05 0000 810</t>
  </si>
  <si>
    <t>Погашение муниципальным бюджетом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</si>
  <si>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</si>
  <si>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 xml:space="preserve"> 01 03 00 00 05 0000 700</t>
  </si>
  <si>
    <t>Получение бюджетных кредитов от других бюджетов бюджетной системы Российской Федерации в валюте Российской Федерации</t>
  </si>
  <si>
    <t xml:space="preserve"> 01 03 00 00 05 0000 710</t>
  </si>
  <si>
    <t>Получение кредитов от других бюджетов бюджетной системы Российской Федерации Федеральным бюджетов в валюте Российской Федерации</t>
  </si>
  <si>
    <t>01 03 00 00 05 0000 810</t>
  </si>
  <si>
    <t>Погашение муниципальным бюджетом кредитов от других бюджетов бюджетной системы  Российской Федерации в валюте Российской Федерации</t>
  </si>
  <si>
    <t>тыс. руб.</t>
  </si>
  <si>
    <t>Сумма</t>
  </si>
  <si>
    <t>Финансовый отдел Администрации Клявлинского района</t>
  </si>
  <si>
    <t>Дотация на выравнивание уровня бюджетной обеспеченности</t>
  </si>
  <si>
    <t>МУ КУМИ</t>
  </si>
  <si>
    <t>Отдельные мероприятия по другим видам транспорта</t>
  </si>
  <si>
    <t>Капитальный ремонт школ</t>
  </si>
  <si>
    <t>Администрация муниципального района Клявлинский</t>
  </si>
  <si>
    <t>Функционирование высшего должностного лица органа местного самоуправления</t>
  </si>
  <si>
    <t>Функционирование исполнительной власти органа местного самоуправления</t>
  </si>
  <si>
    <t>МЛУ Клявлинская ЦРБ</t>
  </si>
  <si>
    <t>Больницы, клиники. Обеспечение деятельности подведомственных учреждений</t>
  </si>
  <si>
    <t>Управление культуры</t>
  </si>
  <si>
    <t>Мероприятия в области спорта и физической культуры</t>
  </si>
  <si>
    <t>Муниципальное учреждение Управление социальной защиты населения</t>
  </si>
  <si>
    <t>Собрание представителей муниципального района Клявлинский</t>
  </si>
  <si>
    <t>Функционирование представительных органов местного самоуправления. Центральный аппарат</t>
  </si>
  <si>
    <t>Функционирование представительных органов местного самоуправления. Глава представительного органа</t>
  </si>
  <si>
    <t>Условно утвержденные расходы</t>
  </si>
  <si>
    <t>ВСЕГО  с учетом условно утвержденных расходов</t>
  </si>
  <si>
    <t>Мероприятия вобласти здравоохранения</t>
  </si>
  <si>
    <t>01 02 00 00 00 0000 700</t>
  </si>
  <si>
    <t>Получение кредитов от кредитных организаций в валюте Российской Федерации</t>
  </si>
  <si>
    <t>01 02 00 00 05 0000 710</t>
  </si>
  <si>
    <t xml:space="preserve"> 90 00 00 00 00 0000 000</t>
  </si>
  <si>
    <t>Источники финансирования дефицита бюджета</t>
  </si>
  <si>
    <t>Прочие мероприятия по благоустройству городских округов и поселений</t>
  </si>
  <si>
    <t>изменения (+, -)</t>
  </si>
  <si>
    <t>всего сучетом изменений</t>
  </si>
  <si>
    <t>в том числе за счет безвозмездных поступлений</t>
  </si>
  <si>
    <t>код главного распорядителя бюджетных ассигнований</t>
  </si>
  <si>
    <t>Наименование главного распорядителя средств муниципального бюджета, раздела подраздела,целевой статьи,вида расходов</t>
  </si>
  <si>
    <t>Рз</t>
  </si>
  <si>
    <t>ЦСР</t>
  </si>
  <si>
    <t>Сумма на 2011 год (тыс.руб)</t>
  </si>
  <si>
    <t>Распределение бюджетных ассигнований по разделам,подразделам,целевым статьям и видам расходов муниципального бюджета классификации расходов бюджетов бюджетной классификации РФ в ведомственной структуре расходов муниципального бюджета на 2010 год и 2011 годов</t>
  </si>
  <si>
    <t>всего с учетом изменений</t>
  </si>
  <si>
    <t>Пенсии муниципальным служащим</t>
  </si>
  <si>
    <t>Борискино-Игар</t>
  </si>
  <si>
    <t>Старое Семенкино</t>
  </si>
  <si>
    <t>Старый Маклауш</t>
  </si>
  <si>
    <t>Черный Ключ</t>
  </si>
  <si>
    <t>Назаровка</t>
  </si>
  <si>
    <t>2011 год сумма тыс.руб</t>
  </si>
  <si>
    <t>2010год сумма,  тыс. рублей</t>
  </si>
  <si>
    <t>2009год сумма,  тыс. рублей</t>
  </si>
  <si>
    <t>Источники внутреннего финансирования дефицита
районного бюджета на 2009 год и плановый период 2010-2011гг.</t>
  </si>
  <si>
    <t>Приложение №9</t>
  </si>
  <si>
    <t>Метериально-техническое оснащение муниципальных учреждений дополнительного образования</t>
  </si>
  <si>
    <t>Субвенции по передаче полномочий</t>
  </si>
  <si>
    <t>Обеспечение деятельности подведомственных учреждений (ОКС)</t>
  </si>
  <si>
    <t>Обеспечение деятельности подведомственных учреждений (КУМИ)</t>
  </si>
  <si>
    <t>Выплата денежного содержания ВОП</t>
  </si>
  <si>
    <t>Оплата медицинской помощи в отделениях сестринского ухода</t>
  </si>
  <si>
    <t>Материально-техническое оснащение муниципальных образовательных учреждений, реализующих общеобразовательные программы дошкольного образования</t>
  </si>
  <si>
    <t>Обеспечение выполнение функций бюджетных учреждений (школы)</t>
  </si>
  <si>
    <t>Мероприятия по развитию культуры селе"создание медиа центров"</t>
  </si>
  <si>
    <t>Мероприятия по развитию культуры села"Организация обучения целевых групп студентов Самарского областного училища культуры "Учимся дома"</t>
  </si>
  <si>
    <t xml:space="preserve">к решению Собрания представителей </t>
  </si>
  <si>
    <t>к решению Собрания представителей</t>
  </si>
  <si>
    <t>Программа"Развитие и поддержка малого предпринимательства"</t>
  </si>
  <si>
    <t>Средства из районного фонда финансовой помощи бюджетам поселений</t>
  </si>
  <si>
    <t>Заполните эти данные</t>
  </si>
  <si>
    <t>Эти данные заполнять не нужно</t>
  </si>
  <si>
    <t>Размер фонда за счёт средств областного бюджета (1 часть)</t>
  </si>
  <si>
    <t>Размер фонда за счёт собственных средств  (2 часть)</t>
  </si>
  <si>
    <t>Наименование поселения</t>
  </si>
  <si>
    <t>Расчётные налоговые доходы,                                                                             тыс.рублей</t>
  </si>
  <si>
    <t>Число жителей поселения, чел.</t>
  </si>
  <si>
    <t>Расчётная бюджетная обеспеченность, руб./чел.
(2)/(3)*1000</t>
  </si>
  <si>
    <t>Размер дотации, тыс.рублей</t>
  </si>
  <si>
    <t>1-я часть (пропорционально числу жителей за счёт ФК)</t>
  </si>
  <si>
    <t>Итоговый размер дотации (5)+(6)</t>
  </si>
  <si>
    <t>(1)</t>
  </si>
  <si>
    <t>(2)</t>
  </si>
  <si>
    <t>(3)</t>
  </si>
  <si>
    <t>(4)</t>
  </si>
  <si>
    <t>(5)</t>
  </si>
  <si>
    <t>(6)</t>
  </si>
  <si>
    <t>(7)</t>
  </si>
  <si>
    <t>ИТОГО</t>
  </si>
  <si>
    <t>Приложение №6</t>
  </si>
  <si>
    <t xml:space="preserve">  Предельный уровень бюджетной обеспеченности, руб./чел.</t>
  </si>
  <si>
    <t xml:space="preserve">                                                                                                                     №228 от 25.12.2008г.</t>
  </si>
  <si>
    <t xml:space="preserve">                                                                                                                                                                            №228 от 25.12.2008г. </t>
  </si>
  <si>
    <t>ст Клявлино</t>
  </si>
  <si>
    <t>"О бюджете муниципального района Клявлинский Самарской области</t>
  </si>
  <si>
    <t>муниципального района Клявлинский Самарской области</t>
  </si>
  <si>
    <t xml:space="preserve">                    Приложение 9</t>
  </si>
  <si>
    <t xml:space="preserve">              Распределение дотации на выравнивание уровня бюджетной обеспеченности  сельских поселений муниципального района Клявлинский Самарской области  на 2023 год.</t>
  </si>
  <si>
    <t xml:space="preserve">Итого </t>
  </si>
  <si>
    <t>Объём средств, перечисляемых из областного бюджета</t>
  </si>
  <si>
    <t>Дополнительный объём средств за счёт собственных доходов</t>
  </si>
  <si>
    <t>Коэффициент выравнивания доходов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</si>
</sst>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_-* #,##0.00_р_._-;\-* #,##0.00_р_._-;_-* &quot;-&quot;??_р_._-;_-@_-"/>
    <numFmt numFmtId="165" formatCode="#,##0.0"/>
    <numFmt numFmtId="166" formatCode="#,##0.000"/>
    <numFmt numFmtId="167" formatCode="0.000"/>
    <numFmt numFmtId="168" formatCode="000"/>
    <numFmt numFmtId="169" formatCode="00"/>
    <numFmt numFmtId="170" formatCode="0000000"/>
    <numFmt numFmtId="171" formatCode="_(* #,##0.00_);_(* \(#,##0.00\);_(* &quot;-&quot;??_);_(@_)"/>
    <numFmt numFmtId="172" formatCode="_-* #,##0.00\ &quot;грн.&quot;_-;\-* #,##0.00\ &quot;грн.&quot;_-;_-* &quot;-&quot;??\ &quot;грн.&quot;_-;_-@_-"/>
    <numFmt numFmtId="173" formatCode="_-* #,##0.00\ _г_р_н_._-;\-* #,##0.00\ _г_р_н_._-;_-* &quot;-&quot;??\ _г_р_н_._-;_-@_-"/>
    <numFmt numFmtId="174" formatCode="0.00000"/>
    <numFmt numFmtId="175" formatCode="#,##0.00000"/>
    <numFmt numFmtId="176" formatCode="0.0000000"/>
  </numFmts>
  <fonts count="22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10"/>
      <name val="Arial Cyr"/>
      <family val="2"/>
      <charset val="204"/>
    </font>
    <font>
      <b/>
      <sz val="10"/>
      <name val="MS Sans Serif"/>
      <family val="2"/>
    </font>
    <font>
      <sz val="10"/>
      <name val="Arial Cyr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color rgb="FFFF0000"/>
      <name val="Arial Cyr"/>
      <charset val="204"/>
    </font>
    <font>
      <b/>
      <sz val="10"/>
      <color indexed="10"/>
      <name val="Times New Roman"/>
      <family val="1"/>
      <charset val="204"/>
    </font>
    <font>
      <sz val="10"/>
      <color indexed="55"/>
      <name val="Times New Roman"/>
      <family val="1"/>
      <charset val="204"/>
    </font>
    <font>
      <sz val="10"/>
      <color indexed="1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2">
    <xf numFmtId="0" fontId="0" fillId="0" borderId="0"/>
    <xf numFmtId="0" fontId="7" fillId="0" borderId="0"/>
    <xf numFmtId="172" fontId="13" fillId="0" borderId="0" applyFont="0" applyFill="0" applyBorder="0" applyAlignment="0" applyProtection="0"/>
    <xf numFmtId="0" fontId="13" fillId="0" borderId="0"/>
    <xf numFmtId="0" fontId="15" fillId="0" borderId="0"/>
    <xf numFmtId="0" fontId="16" fillId="0" borderId="0"/>
    <xf numFmtId="0" fontId="7" fillId="0" borderId="0"/>
    <xf numFmtId="0" fontId="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0"/>
    <xf numFmtId="0" fontId="14" fillId="0" borderId="0"/>
    <xf numFmtId="0" fontId="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6" fillId="0" borderId="0"/>
    <xf numFmtId="0" fontId="7" fillId="0" borderId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13" fillId="0" borderId="0" applyFont="0" applyFill="0" applyBorder="0" applyAlignment="0" applyProtection="0"/>
    <xf numFmtId="171" fontId="7" fillId="0" borderId="0" applyFont="0" applyFill="0" applyBorder="0" applyAlignment="0" applyProtection="0"/>
    <xf numFmtId="164" fontId="7" fillId="0" borderId="0" applyFill="0" applyBorder="0" applyAlignment="0" applyProtection="0"/>
    <xf numFmtId="173" fontId="13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7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2" fillId="0" borderId="0" applyFont="0" applyFill="0" applyBorder="0" applyAlignment="0" applyProtection="0"/>
    <xf numFmtId="173" fontId="2" fillId="0" borderId="0" applyFont="0" applyFill="0" applyBorder="0" applyAlignment="0" applyProtection="0"/>
  </cellStyleXfs>
  <cellXfs count="148">
    <xf numFmtId="0" fontId="0" fillId="0" borderId="0" xfId="0"/>
    <xf numFmtId="0" fontId="4" fillId="0" borderId="1" xfId="0" applyFont="1" applyBorder="1" applyAlignment="1">
      <alignment horizontal="center" wrapText="1"/>
    </xf>
    <xf numFmtId="167" fontId="4" fillId="0" borderId="1" xfId="0" applyNumberFormat="1" applyFont="1" applyBorder="1" applyAlignment="1">
      <alignment horizont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167" fontId="4" fillId="0" borderId="1" xfId="0" applyNumberFormat="1" applyFont="1" applyBorder="1"/>
    <xf numFmtId="0" fontId="4" fillId="0" borderId="1" xfId="0" applyFont="1" applyFill="1" applyBorder="1" applyAlignment="1">
      <alignment wrapText="1"/>
    </xf>
    <xf numFmtId="0" fontId="4" fillId="0" borderId="0" xfId="0" applyFont="1"/>
    <xf numFmtId="167" fontId="4" fillId="0" borderId="0" xfId="0" applyNumberFormat="1" applyFont="1"/>
    <xf numFmtId="0" fontId="6" fillId="0" borderId="0" xfId="44" applyFont="1" applyFill="1" applyAlignment="1">
      <alignment horizontal="right"/>
    </xf>
    <xf numFmtId="168" fontId="8" fillId="2" borderId="1" xfId="44" applyNumberFormat="1" applyFont="1" applyFill="1" applyBorder="1" applyAlignment="1" applyProtection="1">
      <alignment wrapText="1"/>
      <protection hidden="1"/>
    </xf>
    <xf numFmtId="168" fontId="6" fillId="0" borderId="1" xfId="44" applyNumberFormat="1" applyFont="1" applyFill="1" applyBorder="1" applyAlignment="1" applyProtection="1">
      <alignment wrapText="1"/>
      <protection hidden="1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wrapText="1"/>
    </xf>
    <xf numFmtId="167" fontId="9" fillId="0" borderId="1" xfId="0" applyNumberFormat="1" applyFont="1" applyBorder="1"/>
    <xf numFmtId="0" fontId="9" fillId="0" borderId="1" xfId="0" applyFont="1" applyFill="1" applyBorder="1" applyAlignment="1">
      <alignment wrapText="1"/>
    </xf>
    <xf numFmtId="0" fontId="9" fillId="0" borderId="1" xfId="0" applyFont="1" applyBorder="1" applyAlignment="1">
      <alignment horizontal="right" wrapText="1"/>
    </xf>
    <xf numFmtId="0" fontId="9" fillId="0" borderId="1" xfId="0" applyFont="1" applyBorder="1" applyAlignment="1">
      <alignment horizontal="left" wrapText="1"/>
    </xf>
    <xf numFmtId="167" fontId="9" fillId="0" borderId="1" xfId="0" applyNumberFormat="1" applyFont="1" applyBorder="1" applyAlignment="1">
      <alignment horizontal="right" wrapText="1"/>
    </xf>
    <xf numFmtId="0" fontId="8" fillId="0" borderId="1" xfId="0" applyFont="1" applyBorder="1" applyAlignment="1">
      <alignment wrapText="1"/>
    </xf>
    <xf numFmtId="167" fontId="6" fillId="0" borderId="1" xfId="0" applyNumberFormat="1" applyFont="1" applyBorder="1"/>
    <xf numFmtId="167" fontId="6" fillId="0" borderId="1" xfId="44" applyNumberFormat="1" applyFont="1" applyFill="1" applyBorder="1" applyAlignment="1" applyProtection="1">
      <alignment horizontal="right"/>
      <protection hidden="1"/>
    </xf>
    <xf numFmtId="167" fontId="8" fillId="2" borderId="1" xfId="44" applyNumberFormat="1" applyFont="1" applyFill="1" applyBorder="1" applyAlignment="1" applyProtection="1">
      <alignment horizontal="right" vertical="distributed"/>
      <protection hidden="1"/>
    </xf>
    <xf numFmtId="167" fontId="8" fillId="2" borderId="1" xfId="44" applyNumberFormat="1" applyFont="1" applyFill="1" applyBorder="1" applyAlignment="1" applyProtection="1">
      <alignment horizontal="right"/>
      <protection hidden="1"/>
    </xf>
    <xf numFmtId="167" fontId="4" fillId="0" borderId="1" xfId="0" applyNumberFormat="1" applyFont="1" applyBorder="1" applyAlignment="1">
      <alignment horizontal="left" wrapText="1"/>
    </xf>
    <xf numFmtId="167" fontId="9" fillId="0" borderId="1" xfId="0" applyNumberFormat="1" applyFont="1" applyBorder="1" applyAlignment="1">
      <alignment horizontal="center" wrapText="1"/>
    </xf>
    <xf numFmtId="167" fontId="6" fillId="0" borderId="1" xfId="0" applyNumberFormat="1" applyFont="1" applyFill="1" applyBorder="1"/>
    <xf numFmtId="167" fontId="6" fillId="3" borderId="1" xfId="0" applyNumberFormat="1" applyFont="1" applyFill="1" applyBorder="1"/>
    <xf numFmtId="167" fontId="0" fillId="3" borderId="1" xfId="0" applyNumberFormat="1" applyFill="1" applyBorder="1"/>
    <xf numFmtId="167" fontId="8" fillId="4" borderId="1" xfId="44" applyNumberFormat="1" applyFont="1" applyFill="1" applyBorder="1" applyAlignment="1" applyProtection="1">
      <alignment horizontal="right"/>
      <protection hidden="1"/>
    </xf>
    <xf numFmtId="9" fontId="0" fillId="0" borderId="0" xfId="45" applyFont="1"/>
    <xf numFmtId="9" fontId="11" fillId="5" borderId="0" xfId="45" applyFont="1" applyFill="1" applyProtection="1"/>
    <xf numFmtId="9" fontId="11" fillId="5" borderId="0" xfId="45" applyFont="1" applyFill="1" applyBorder="1" applyProtection="1"/>
    <xf numFmtId="9" fontId="11" fillId="5" borderId="3" xfId="45" applyFont="1" applyFill="1" applyBorder="1" applyProtection="1"/>
    <xf numFmtId="9" fontId="11" fillId="5" borderId="0" xfId="45" applyFont="1" applyFill="1" applyBorder="1" applyAlignment="1" applyProtection="1">
      <alignment vertical="center"/>
    </xf>
    <xf numFmtId="9" fontId="11" fillId="0" borderId="0" xfId="45" applyFont="1" applyProtection="1"/>
    <xf numFmtId="167" fontId="8" fillId="5" borderId="1" xfId="44" applyNumberFormat="1" applyFont="1" applyFill="1" applyBorder="1" applyAlignment="1" applyProtection="1">
      <alignment horizontal="right"/>
      <protection hidden="1"/>
    </xf>
    <xf numFmtId="49" fontId="6" fillId="2" borderId="1" xfId="44" applyNumberFormat="1" applyFont="1" applyFill="1" applyBorder="1" applyAlignment="1" applyProtection="1">
      <alignment vertical="center" wrapText="1"/>
      <protection hidden="1"/>
    </xf>
    <xf numFmtId="169" fontId="6" fillId="0" borderId="1" xfId="44" applyNumberFormat="1" applyFont="1" applyFill="1" applyBorder="1" applyAlignment="1" applyProtection="1">
      <alignment vertical="center"/>
      <protection hidden="1"/>
    </xf>
    <xf numFmtId="170" fontId="6" fillId="0" borderId="1" xfId="44" applyNumberFormat="1" applyFont="1" applyFill="1" applyBorder="1" applyAlignment="1" applyProtection="1">
      <alignment vertical="center"/>
      <protection hidden="1"/>
    </xf>
    <xf numFmtId="168" fontId="6" fillId="0" borderId="1" xfId="44" applyNumberFormat="1" applyFont="1" applyFill="1" applyBorder="1" applyAlignment="1" applyProtection="1">
      <alignment vertical="center"/>
      <protection hidden="1"/>
    </xf>
    <xf numFmtId="49" fontId="6" fillId="2" borderId="6" xfId="44" applyNumberFormat="1" applyFont="1" applyFill="1" applyBorder="1" applyAlignment="1" applyProtection="1">
      <alignment vertical="center" wrapText="1"/>
      <protection hidden="1"/>
    </xf>
    <xf numFmtId="169" fontId="6" fillId="0" borderId="7" xfId="44" applyNumberFormat="1" applyFont="1" applyFill="1" applyBorder="1" applyAlignment="1" applyProtection="1">
      <alignment vertical="center"/>
      <protection hidden="1"/>
    </xf>
    <xf numFmtId="170" fontId="6" fillId="0" borderId="7" xfId="44" applyNumberFormat="1" applyFont="1" applyFill="1" applyBorder="1" applyAlignment="1" applyProtection="1">
      <alignment vertical="center"/>
      <protection hidden="1"/>
    </xf>
    <xf numFmtId="168" fontId="6" fillId="0" borderId="8" xfId="44" applyNumberFormat="1" applyFont="1" applyFill="1" applyBorder="1" applyAlignment="1" applyProtection="1">
      <alignment vertical="center"/>
      <protection hidden="1"/>
    </xf>
    <xf numFmtId="49" fontId="8" fillId="2" borderId="1" xfId="44" applyNumberFormat="1" applyFont="1" applyFill="1" applyBorder="1" applyAlignment="1" applyProtection="1">
      <alignment vertical="center" wrapText="1"/>
      <protection hidden="1"/>
    </xf>
    <xf numFmtId="49" fontId="6" fillId="2" borderId="1" xfId="44" applyNumberFormat="1" applyFont="1" applyFill="1" applyBorder="1" applyAlignment="1">
      <alignment vertical="center" wrapText="1"/>
    </xf>
    <xf numFmtId="1" fontId="8" fillId="2" borderId="1" xfId="44" applyNumberFormat="1" applyFont="1" applyFill="1" applyBorder="1" applyAlignment="1" applyProtection="1">
      <alignment horizontal="center" wrapText="1"/>
      <protection hidden="1"/>
    </xf>
    <xf numFmtId="49" fontId="10" fillId="2" borderId="5" xfId="0" applyNumberFormat="1" applyFont="1" applyFill="1" applyBorder="1" applyAlignment="1">
      <alignment horizontal="left" vertical="distributed"/>
    </xf>
    <xf numFmtId="0" fontId="0" fillId="6" borderId="0" xfId="0" applyFill="1"/>
    <xf numFmtId="9" fontId="11" fillId="6" borderId="0" xfId="45" applyFont="1" applyFill="1" applyProtection="1"/>
    <xf numFmtId="9" fontId="12" fillId="6" borderId="0" xfId="45" applyFont="1" applyFill="1" applyBorder="1" applyAlignment="1" applyProtection="1">
      <alignment vertical="center" wrapText="1"/>
    </xf>
    <xf numFmtId="9" fontId="11" fillId="6" borderId="0" xfId="45" applyFont="1" applyFill="1" applyBorder="1" applyProtection="1"/>
    <xf numFmtId="0" fontId="0" fillId="0" borderId="0" xfId="0" applyBorder="1"/>
    <xf numFmtId="0" fontId="18" fillId="0" borderId="0" xfId="0" applyFont="1"/>
    <xf numFmtId="174" fontId="0" fillId="6" borderId="0" xfId="0" applyNumberFormat="1" applyFill="1"/>
    <xf numFmtId="175" fontId="11" fillId="0" borderId="0" xfId="0" applyNumberFormat="1" applyFont="1" applyBorder="1" applyAlignment="1" applyProtection="1">
      <alignment vertical="center"/>
    </xf>
    <xf numFmtId="176" fontId="11" fillId="0" borderId="0" xfId="0" applyNumberFormat="1" applyFont="1" applyBorder="1" applyProtection="1"/>
    <xf numFmtId="176" fontId="0" fillId="6" borderId="0" xfId="0" applyNumberFormat="1" applyFill="1"/>
    <xf numFmtId="176" fontId="0" fillId="0" borderId="0" xfId="0" applyNumberFormat="1" applyBorder="1"/>
    <xf numFmtId="0" fontId="6" fillId="0" borderId="0" xfId="0" applyFont="1"/>
    <xf numFmtId="0" fontId="6" fillId="6" borderId="6" xfId="0" applyFont="1" applyFill="1" applyBorder="1" applyAlignment="1" applyProtection="1">
      <alignment vertical="center"/>
    </xf>
    <xf numFmtId="0" fontId="6" fillId="6" borderId="7" xfId="0" applyFont="1" applyFill="1" applyBorder="1" applyAlignment="1" applyProtection="1">
      <alignment vertical="center"/>
    </xf>
    <xf numFmtId="0" fontId="6" fillId="6" borderId="8" xfId="0" applyFont="1" applyFill="1" applyBorder="1" applyAlignment="1" applyProtection="1">
      <alignment vertical="center"/>
    </xf>
    <xf numFmtId="3" fontId="8" fillId="6" borderId="1" xfId="0" applyNumberFormat="1" applyFont="1" applyFill="1" applyBorder="1" applyAlignment="1" applyProtection="1">
      <alignment horizontal="center" vertical="center"/>
      <protection locked="0"/>
    </xf>
    <xf numFmtId="165" fontId="19" fillId="6" borderId="0" xfId="0" applyNumberFormat="1" applyFont="1" applyFill="1" applyBorder="1" applyAlignment="1" applyProtection="1">
      <alignment vertical="center"/>
    </xf>
    <xf numFmtId="0" fontId="6" fillId="6" borderId="0" xfId="0" applyFont="1" applyFill="1" applyProtection="1"/>
    <xf numFmtId="0" fontId="6" fillId="6" borderId="0" xfId="0" applyFont="1" applyFill="1" applyAlignment="1" applyProtection="1">
      <alignment wrapText="1"/>
    </xf>
    <xf numFmtId="165" fontId="20" fillId="6" borderId="0" xfId="0" applyNumberFormat="1" applyFont="1" applyFill="1" applyBorder="1" applyAlignment="1" applyProtection="1">
      <alignment vertical="center"/>
    </xf>
    <xf numFmtId="0" fontId="8" fillId="6" borderId="1" xfId="0" applyFont="1" applyFill="1" applyBorder="1" applyAlignment="1" applyProtection="1">
      <alignment horizontal="center" vertical="center"/>
      <protection locked="0"/>
    </xf>
    <xf numFmtId="0" fontId="6" fillId="6" borderId="2" xfId="0" applyFont="1" applyFill="1" applyBorder="1" applyProtection="1"/>
    <xf numFmtId="0" fontId="6" fillId="6" borderId="0" xfId="0" applyFont="1" applyFill="1" applyBorder="1" applyProtection="1"/>
    <xf numFmtId="165" fontId="19" fillId="6" borderId="0" xfId="0" applyNumberFormat="1" applyFont="1" applyFill="1" applyBorder="1" applyAlignment="1" applyProtection="1">
      <alignment horizontal="center" vertical="center"/>
    </xf>
    <xf numFmtId="0" fontId="6" fillId="6" borderId="3" xfId="0" applyFont="1" applyFill="1" applyBorder="1" applyProtection="1"/>
    <xf numFmtId="3" fontId="8" fillId="6" borderId="1" xfId="0" applyNumberFormat="1" applyFont="1" applyFill="1" applyBorder="1" applyAlignment="1" applyProtection="1">
      <alignment horizontal="center"/>
    </xf>
    <xf numFmtId="3" fontId="8" fillId="7" borderId="1" xfId="0" applyNumberFormat="1" applyFont="1" applyFill="1" applyBorder="1" applyAlignment="1" applyProtection="1">
      <alignment horizontal="center"/>
    </xf>
    <xf numFmtId="0" fontId="6" fillId="6" borderId="2" xfId="0" applyFont="1" applyFill="1" applyBorder="1" applyAlignment="1" applyProtection="1">
      <alignment horizontal="center" wrapText="1"/>
    </xf>
    <xf numFmtId="3" fontId="8" fillId="6" borderId="0" xfId="0" applyNumberFormat="1" applyFont="1" applyFill="1" applyBorder="1" applyAlignment="1" applyProtection="1">
      <alignment horizontal="center"/>
    </xf>
    <xf numFmtId="165" fontId="8" fillId="6" borderId="1" xfId="0" applyNumberFormat="1" applyFont="1" applyFill="1" applyBorder="1" applyAlignment="1" applyProtection="1">
      <alignment horizontal="center" vertical="center"/>
      <protection locked="0"/>
    </xf>
    <xf numFmtId="165" fontId="21" fillId="6" borderId="0" xfId="0" applyNumberFormat="1" applyFont="1" applyFill="1" applyBorder="1" applyAlignment="1" applyProtection="1">
      <alignment vertical="center"/>
    </xf>
    <xf numFmtId="165" fontId="6" fillId="6" borderId="1" xfId="0" applyNumberFormat="1" applyFont="1" applyFill="1" applyBorder="1" applyAlignment="1" applyProtection="1">
      <alignment horizontal="center" vertical="center" wrapText="1"/>
    </xf>
    <xf numFmtId="0" fontId="6" fillId="6" borderId="4" xfId="0" applyFont="1" applyFill="1" applyBorder="1" applyAlignment="1" applyProtection="1">
      <alignment horizontal="center" vertical="center" wrapText="1"/>
    </xf>
    <xf numFmtId="49" fontId="6" fillId="6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Protection="1">
      <protection locked="0"/>
    </xf>
    <xf numFmtId="166" fontId="6" fillId="0" borderId="1" xfId="0" applyNumberFormat="1" applyFont="1" applyBorder="1" applyProtection="1">
      <protection locked="0"/>
    </xf>
    <xf numFmtId="3" fontId="6" fillId="0" borderId="1" xfId="0" applyNumberFormat="1" applyFont="1" applyBorder="1" applyProtection="1">
      <protection locked="0"/>
    </xf>
    <xf numFmtId="0" fontId="8" fillId="0" borderId="1" xfId="0" applyFont="1" applyBorder="1" applyAlignment="1" applyProtection="1">
      <alignment vertical="center"/>
    </xf>
    <xf numFmtId="166" fontId="6" fillId="0" borderId="1" xfId="0" applyNumberFormat="1" applyFont="1" applyBorder="1" applyAlignment="1" applyProtection="1">
      <alignment vertical="center"/>
    </xf>
    <xf numFmtId="3" fontId="6" fillId="0" borderId="1" xfId="0" applyNumberFormat="1" applyFont="1" applyBorder="1" applyAlignment="1" applyProtection="1">
      <alignment vertical="center"/>
    </xf>
    <xf numFmtId="0" fontId="6" fillId="5" borderId="0" xfId="0" applyFont="1" applyFill="1" applyProtection="1"/>
    <xf numFmtId="165" fontId="6" fillId="5" borderId="0" xfId="0" applyNumberFormat="1" applyFont="1" applyFill="1" applyProtection="1"/>
    <xf numFmtId="0" fontId="6" fillId="0" borderId="0" xfId="0" applyFont="1" applyProtection="1"/>
    <xf numFmtId="49" fontId="3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right"/>
    </xf>
    <xf numFmtId="3" fontId="4" fillId="0" borderId="0" xfId="0" applyNumberFormat="1" applyFont="1" applyAlignment="1">
      <alignment horizontal="right"/>
    </xf>
    <xf numFmtId="0" fontId="8" fillId="2" borderId="6" xfId="44" applyNumberFormat="1" applyFont="1" applyFill="1" applyBorder="1" applyAlignment="1" applyProtection="1">
      <alignment horizontal="center" vertical="distributed"/>
      <protection hidden="1"/>
    </xf>
    <xf numFmtId="0" fontId="8" fillId="2" borderId="7" xfId="44" applyNumberFormat="1" applyFont="1" applyFill="1" applyBorder="1" applyAlignment="1" applyProtection="1">
      <alignment horizontal="center" vertical="distributed"/>
      <protection hidden="1"/>
    </xf>
    <xf numFmtId="0" fontId="8" fillId="2" borderId="8" xfId="44" applyNumberFormat="1" applyFont="1" applyFill="1" applyBorder="1" applyAlignment="1" applyProtection="1">
      <alignment horizontal="center" vertical="distributed"/>
      <protection hidden="1"/>
    </xf>
    <xf numFmtId="0" fontId="8" fillId="2" borderId="1" xfId="44" applyNumberFormat="1" applyFont="1" applyFill="1" applyBorder="1" applyAlignment="1" applyProtection="1">
      <alignment horizontal="center" wrapText="1"/>
      <protection hidden="1"/>
    </xf>
    <xf numFmtId="9" fontId="4" fillId="0" borderId="0" xfId="45" applyFont="1" applyFill="1" applyAlignment="1">
      <alignment horizontal="right"/>
    </xf>
    <xf numFmtId="1" fontId="8" fillId="2" borderId="6" xfId="44" applyNumberFormat="1" applyFont="1" applyFill="1" applyBorder="1" applyAlignment="1" applyProtection="1">
      <alignment horizontal="center" vertical="center" wrapText="1"/>
      <protection hidden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0" fontId="8" fillId="5" borderId="6" xfId="44" applyNumberFormat="1" applyFont="1" applyFill="1" applyBorder="1" applyAlignment="1" applyProtection="1">
      <alignment horizontal="left"/>
      <protection hidden="1"/>
    </xf>
    <xf numFmtId="0" fontId="8" fillId="5" borderId="7" xfId="44" applyNumberFormat="1" applyFont="1" applyFill="1" applyBorder="1" applyAlignment="1" applyProtection="1">
      <alignment horizontal="left"/>
      <protection hidden="1"/>
    </xf>
    <xf numFmtId="0" fontId="8" fillId="5" borderId="8" xfId="44" applyNumberFormat="1" applyFont="1" applyFill="1" applyBorder="1" applyAlignment="1" applyProtection="1">
      <alignment horizontal="left"/>
      <protection hidden="1"/>
    </xf>
    <xf numFmtId="49" fontId="8" fillId="2" borderId="6" xfId="44" applyNumberFormat="1" applyFont="1" applyFill="1" applyBorder="1" applyAlignment="1" applyProtection="1">
      <alignment vertical="center"/>
      <protection hidden="1"/>
    </xf>
    <xf numFmtId="49" fontId="8" fillId="2" borderId="7" xfId="44" applyNumberFormat="1" applyFont="1" applyFill="1" applyBorder="1" applyAlignment="1" applyProtection="1">
      <alignment vertical="center"/>
      <protection hidden="1"/>
    </xf>
    <xf numFmtId="49" fontId="8" fillId="2" borderId="8" xfId="44" applyNumberFormat="1" applyFont="1" applyFill="1" applyBorder="1" applyAlignment="1" applyProtection="1">
      <alignment vertical="center"/>
      <protection hidden="1"/>
    </xf>
    <xf numFmtId="49" fontId="8" fillId="2" borderId="6" xfId="44" applyNumberFormat="1" applyFont="1" applyFill="1" applyBorder="1" applyAlignment="1" applyProtection="1">
      <alignment vertical="center" wrapText="1"/>
      <protection hidden="1"/>
    </xf>
    <xf numFmtId="49" fontId="8" fillId="2" borderId="7" xfId="44" applyNumberFormat="1" applyFont="1" applyFill="1" applyBorder="1" applyAlignment="1" applyProtection="1">
      <alignment vertical="center" wrapText="1"/>
      <protection hidden="1"/>
    </xf>
    <xf numFmtId="49" fontId="8" fillId="2" borderId="8" xfId="44" applyNumberFormat="1" applyFont="1" applyFill="1" applyBorder="1" applyAlignment="1" applyProtection="1">
      <alignment vertical="center" wrapText="1"/>
      <protection hidden="1"/>
    </xf>
    <xf numFmtId="168" fontId="8" fillId="2" borderId="1" xfId="44" applyNumberFormat="1" applyFont="1" applyFill="1" applyBorder="1" applyAlignment="1" applyProtection="1">
      <alignment horizontal="left" vertical="distributed"/>
      <protection hidden="1"/>
    </xf>
    <xf numFmtId="168" fontId="8" fillId="2" borderId="1" xfId="44" applyNumberFormat="1" applyFont="1" applyFill="1" applyBorder="1" applyAlignment="1" applyProtection="1">
      <alignment vertical="center"/>
      <protection hidden="1"/>
    </xf>
    <xf numFmtId="0" fontId="8" fillId="0" borderId="0" xfId="44" applyFont="1" applyFill="1" applyAlignment="1">
      <alignment horizontal="center" vertical="distributed"/>
    </xf>
    <xf numFmtId="0" fontId="8" fillId="2" borderId="4" xfId="44" applyNumberFormat="1" applyFont="1" applyFill="1" applyBorder="1" applyAlignment="1" applyProtection="1">
      <alignment horizontal="center" vertical="distributed"/>
      <protection hidden="1"/>
    </xf>
    <xf numFmtId="0" fontId="8" fillId="2" borderId="5" xfId="44" applyNumberFormat="1" applyFont="1" applyFill="1" applyBorder="1" applyAlignment="1" applyProtection="1">
      <alignment horizontal="center" vertical="distributed"/>
      <protection hidden="1"/>
    </xf>
    <xf numFmtId="49" fontId="8" fillId="2" borderId="1" xfId="44" applyNumberFormat="1" applyFont="1" applyFill="1" applyBorder="1" applyAlignment="1" applyProtection="1">
      <alignment horizontal="center" vertical="distributed"/>
      <protection hidden="1"/>
    </xf>
    <xf numFmtId="0" fontId="6" fillId="0" borderId="10" xfId="44" applyFont="1" applyFill="1" applyBorder="1" applyAlignment="1">
      <alignment horizontal="right"/>
    </xf>
    <xf numFmtId="9" fontId="12" fillId="6" borderId="1" xfId="45" applyFont="1" applyFill="1" applyBorder="1" applyAlignment="1" applyProtection="1">
      <alignment horizontal="center" vertical="center" wrapText="1"/>
    </xf>
    <xf numFmtId="0" fontId="6" fillId="6" borderId="6" xfId="0" applyFont="1" applyFill="1" applyBorder="1" applyAlignment="1" applyProtection="1">
      <alignment horizontal="right" wrapText="1"/>
    </xf>
    <xf numFmtId="0" fontId="6" fillId="6" borderId="7" xfId="0" applyFont="1" applyFill="1" applyBorder="1" applyAlignment="1" applyProtection="1">
      <alignment horizontal="right" wrapText="1"/>
    </xf>
    <xf numFmtId="0" fontId="6" fillId="6" borderId="8" xfId="0" applyFont="1" applyFill="1" applyBorder="1" applyAlignment="1" applyProtection="1">
      <alignment horizontal="right" wrapText="1"/>
    </xf>
    <xf numFmtId="0" fontId="19" fillId="6" borderId="0" xfId="0" applyFont="1" applyFill="1" applyAlignment="1" applyProtection="1">
      <alignment horizontal="center" vertical="center" wrapText="1"/>
    </xf>
    <xf numFmtId="0" fontId="19" fillId="6" borderId="3" xfId="0" applyFont="1" applyFill="1" applyBorder="1" applyAlignment="1" applyProtection="1">
      <alignment horizontal="center" vertical="center" wrapText="1"/>
    </xf>
    <xf numFmtId="0" fontId="8" fillId="6" borderId="1" xfId="0" applyFont="1" applyFill="1" applyBorder="1" applyAlignment="1" applyProtection="1">
      <alignment horizontal="right" wrapText="1"/>
    </xf>
    <xf numFmtId="0" fontId="6" fillId="6" borderId="6" xfId="0" applyFont="1" applyFill="1" applyBorder="1" applyAlignment="1" applyProtection="1">
      <alignment horizontal="right" vertical="center"/>
    </xf>
    <xf numFmtId="0" fontId="6" fillId="6" borderId="7" xfId="0" applyFont="1" applyFill="1" applyBorder="1" applyAlignment="1" applyProtection="1">
      <alignment horizontal="right" vertical="center"/>
    </xf>
    <xf numFmtId="0" fontId="6" fillId="6" borderId="8" xfId="0" applyFont="1" applyFill="1" applyBorder="1" applyAlignment="1" applyProtection="1">
      <alignment horizontal="right" vertical="center"/>
    </xf>
    <xf numFmtId="0" fontId="3" fillId="6" borderId="0" xfId="0" applyFont="1" applyFill="1" applyBorder="1" applyAlignment="1" applyProtection="1">
      <alignment horizontal="center" vertical="top"/>
      <protection locked="0"/>
    </xf>
    <xf numFmtId="0" fontId="3" fillId="6" borderId="3" xfId="0" applyFont="1" applyFill="1" applyBorder="1" applyAlignment="1" applyProtection="1">
      <alignment horizontal="center" vertical="top"/>
      <protection locked="0"/>
    </xf>
    <xf numFmtId="0" fontId="6" fillId="0" borderId="0" xfId="44" applyFont="1" applyFill="1" applyBorder="1" applyAlignment="1" applyProtection="1">
      <alignment horizontal="right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6" borderId="11" xfId="0" applyFont="1" applyFill="1" applyBorder="1" applyAlignment="1" applyProtection="1">
      <alignment horizontal="center" vertical="top" wrapText="1"/>
    </xf>
    <xf numFmtId="0" fontId="3" fillId="6" borderId="12" xfId="0" applyFont="1" applyFill="1" applyBorder="1" applyAlignment="1" applyProtection="1">
      <alignment horizontal="center" vertical="top" wrapText="1"/>
    </xf>
    <xf numFmtId="0" fontId="3" fillId="6" borderId="9" xfId="0" applyFont="1" applyFill="1" applyBorder="1" applyAlignment="1" applyProtection="1">
      <alignment horizontal="center" vertical="top" wrapText="1"/>
    </xf>
    <xf numFmtId="0" fontId="6" fillId="6" borderId="1" xfId="0" applyFont="1" applyFill="1" applyBorder="1" applyAlignment="1" applyProtection="1">
      <alignment horizontal="center" vertical="center" wrapText="1"/>
    </xf>
    <xf numFmtId="165" fontId="6" fillId="6" borderId="1" xfId="0" applyNumberFormat="1" applyFont="1" applyFill="1" applyBorder="1" applyAlignment="1" applyProtection="1">
      <alignment horizontal="center" vertical="center" wrapText="1"/>
    </xf>
    <xf numFmtId="166" fontId="6" fillId="0" borderId="1" xfId="0" applyNumberFormat="1" applyFont="1" applyBorder="1" applyProtection="1"/>
    <xf numFmtId="166" fontId="6" fillId="6" borderId="1" xfId="0" applyNumberFormat="1" applyFont="1" applyFill="1" applyBorder="1" applyProtection="1"/>
    <xf numFmtId="166" fontId="6" fillId="6" borderId="1" xfId="0" applyNumberFormat="1" applyFont="1" applyFill="1" applyBorder="1"/>
    <xf numFmtId="166" fontId="6" fillId="0" borderId="1" xfId="0" applyNumberFormat="1" applyFont="1" applyBorder="1"/>
    <xf numFmtId="166" fontId="6" fillId="7" borderId="1" xfId="0" applyNumberFormat="1" applyFont="1" applyFill="1" applyBorder="1" applyProtection="1"/>
  </cellXfs>
  <cellStyles count="62">
    <cellStyle name="Денежный 2" xfId="1"/>
    <cellStyle name="Денежный 3" xfId="2"/>
    <cellStyle name="Денежный 3 2" xfId="51"/>
    <cellStyle name="Обычный" xfId="0" builtinId="0"/>
    <cellStyle name="Обычный 10" xfId="3"/>
    <cellStyle name="Обычный 10 2" xfId="52"/>
    <cellStyle name="Обычный 11" xfId="4"/>
    <cellStyle name="Обычный 11 2" xfId="53"/>
    <cellStyle name="Обычный 13" xfId="5"/>
    <cellStyle name="Обычный 13 2" xfId="54"/>
    <cellStyle name="Обычный 2 10" xfId="6"/>
    <cellStyle name="Обычный 2 11" xfId="7"/>
    <cellStyle name="Обычный 2 12" xfId="8"/>
    <cellStyle name="Обычный 2 13" xfId="9"/>
    <cellStyle name="Обычный 2 14" xfId="10"/>
    <cellStyle name="Обычный 2 15" xfId="11"/>
    <cellStyle name="Обычный 2 16" xfId="12"/>
    <cellStyle name="Обычный 2 17" xfId="13"/>
    <cellStyle name="Обычный 2 18" xfId="14"/>
    <cellStyle name="Обычный 2 19" xfId="15"/>
    <cellStyle name="Обычный 2 2" xfId="16"/>
    <cellStyle name="Обычный 2 2 2" xfId="17"/>
    <cellStyle name="Обычный 2 2 2 2" xfId="18"/>
    <cellStyle name="Обычный 2 2 2 2 2" xfId="19"/>
    <cellStyle name="Обычный 2 20" xfId="20"/>
    <cellStyle name="Обычный 2 21" xfId="21"/>
    <cellStyle name="Обычный 2 22" xfId="22"/>
    <cellStyle name="Обычный 2 23" xfId="23"/>
    <cellStyle name="Обычный 2 24" xfId="24"/>
    <cellStyle name="Обычный 2 25" xfId="25"/>
    <cellStyle name="Обычный 2 26" xfId="26"/>
    <cellStyle name="Обычный 2 27" xfId="27"/>
    <cellStyle name="Обычный 2 3" xfId="28"/>
    <cellStyle name="Обычный 2 4" xfId="29"/>
    <cellStyle name="Обычный 2 5" xfId="30"/>
    <cellStyle name="Обычный 2 6" xfId="31"/>
    <cellStyle name="Обычный 2 7" xfId="32"/>
    <cellStyle name="Обычный 2 8" xfId="33"/>
    <cellStyle name="Обычный 2 9" xfId="34"/>
    <cellStyle name="Обычный 3" xfId="35"/>
    <cellStyle name="Обычный 3 2" xfId="36"/>
    <cellStyle name="Обычный 3 2 2" xfId="37"/>
    <cellStyle name="Обычный 4" xfId="38"/>
    <cellStyle name="Обычный 4 2" xfId="55"/>
    <cellStyle name="Обычный 5" xfId="39"/>
    <cellStyle name="Обычный 5 2" xfId="56"/>
    <cellStyle name="Обычный 6" xfId="40"/>
    <cellStyle name="Обычный 6 2" xfId="57"/>
    <cellStyle name="Обычный 7" xfId="41"/>
    <cellStyle name="Обычный 7 2" xfId="58"/>
    <cellStyle name="Обычный 8" xfId="42"/>
    <cellStyle name="Обычный 9" xfId="43"/>
    <cellStyle name="Обычный 9 2" xfId="59"/>
    <cellStyle name="Обычный_Tmp1" xfId="44"/>
    <cellStyle name="Процентный" xfId="45" builtinId="5"/>
    <cellStyle name="Процентный 2 2" xfId="46"/>
    <cellStyle name="Финансовый 2 2" xfId="47"/>
    <cellStyle name="Финансовый 2 2 2" xfId="60"/>
    <cellStyle name="Финансовый 3" xfId="48"/>
    <cellStyle name="Финансовый 4" xfId="49"/>
    <cellStyle name="Финансовый 5" xfId="50"/>
    <cellStyle name="Финансовый 5 2" xfId="61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F40"/>
  <sheetViews>
    <sheetView view="pageBreakPreview" zoomScaleNormal="100" zoomScaleSheetLayoutView="100" workbookViewId="0">
      <selection activeCell="A4" sqref="A4:F4"/>
    </sheetView>
  </sheetViews>
  <sheetFormatPr defaultRowHeight="15" x14ac:dyDescent="0.25"/>
  <cols>
    <col min="1" max="1" width="8.85546875" style="8" customWidth="1"/>
    <col min="2" max="2" width="23.85546875" style="8" customWidth="1"/>
    <col min="3" max="3" width="49.28515625" style="8" customWidth="1"/>
    <col min="4" max="4" width="12" style="8" customWidth="1"/>
    <col min="5" max="5" width="11.5703125" style="8" customWidth="1"/>
    <col min="6" max="6" width="12.5703125" style="9" customWidth="1"/>
  </cols>
  <sheetData>
    <row r="1" spans="1:6" x14ac:dyDescent="0.25">
      <c r="A1" s="96" t="s">
        <v>124</v>
      </c>
      <c r="B1" s="96"/>
      <c r="C1" s="96"/>
      <c r="D1" s="96"/>
      <c r="E1" s="96"/>
      <c r="F1" s="96"/>
    </row>
    <row r="2" spans="1:6" ht="15.75" customHeight="1" x14ac:dyDescent="0.25">
      <c r="A2" s="96" t="s">
        <v>135</v>
      </c>
      <c r="B2" s="96"/>
      <c r="C2" s="96"/>
      <c r="D2" s="96"/>
      <c r="E2" s="96"/>
      <c r="F2" s="96"/>
    </row>
    <row r="3" spans="1:6" ht="15.75" customHeight="1" x14ac:dyDescent="0.25">
      <c r="A3" s="95" t="s">
        <v>161</v>
      </c>
      <c r="B3" s="95"/>
      <c r="C3" s="95"/>
      <c r="D3" s="95"/>
      <c r="E3" s="95"/>
      <c r="F3" s="95"/>
    </row>
    <row r="4" spans="1:6" x14ac:dyDescent="0.25">
      <c r="A4" s="95"/>
      <c r="B4" s="95"/>
      <c r="C4" s="95"/>
      <c r="D4" s="95"/>
      <c r="E4" s="95"/>
      <c r="F4" s="95"/>
    </row>
    <row r="5" spans="1:6" ht="33" customHeight="1" x14ac:dyDescent="0.25">
      <c r="A5" s="94" t="s">
        <v>123</v>
      </c>
      <c r="B5" s="94"/>
      <c r="C5" s="94"/>
      <c r="D5" s="94"/>
      <c r="E5" s="94"/>
      <c r="F5" s="94"/>
    </row>
    <row r="7" spans="1:6" ht="90" x14ac:dyDescent="0.25">
      <c r="A7" s="1" t="s">
        <v>15</v>
      </c>
      <c r="B7" s="1" t="s">
        <v>0</v>
      </c>
      <c r="C7" s="1" t="s">
        <v>16</v>
      </c>
      <c r="D7" s="26" t="s">
        <v>122</v>
      </c>
      <c r="E7" s="26" t="s">
        <v>121</v>
      </c>
      <c r="F7" s="2" t="s">
        <v>120</v>
      </c>
    </row>
    <row r="8" spans="1:6" ht="28.5" x14ac:dyDescent="0.2">
      <c r="A8" s="18">
        <v>922</v>
      </c>
      <c r="B8" s="14" t="s">
        <v>101</v>
      </c>
      <c r="C8" s="19" t="s">
        <v>102</v>
      </c>
      <c r="D8" s="20">
        <f>D9+D25</f>
        <v>0</v>
      </c>
      <c r="E8" s="27">
        <f>E9+E25</f>
        <v>0</v>
      </c>
      <c r="F8" s="20">
        <f>F9+F25</f>
        <v>0</v>
      </c>
    </row>
    <row r="9" spans="1:6" ht="25.5" x14ac:dyDescent="0.2">
      <c r="A9" s="13">
        <v>922</v>
      </c>
      <c r="B9" s="14" t="s">
        <v>17</v>
      </c>
      <c r="C9" s="21" t="s">
        <v>18</v>
      </c>
      <c r="D9" s="16">
        <f>D15+D20</f>
        <v>0</v>
      </c>
      <c r="E9" s="16">
        <f>E15+E20</f>
        <v>0</v>
      </c>
      <c r="F9" s="16">
        <f>F15+F20</f>
        <v>0</v>
      </c>
    </row>
    <row r="10" spans="1:6" ht="45" x14ac:dyDescent="0.25">
      <c r="A10" s="3">
        <v>922</v>
      </c>
      <c r="B10" s="4" t="s">
        <v>19</v>
      </c>
      <c r="C10" s="5" t="s">
        <v>20</v>
      </c>
      <c r="D10" s="6"/>
      <c r="E10" s="6"/>
      <c r="F10" s="6"/>
    </row>
    <row r="11" spans="1:6" ht="43.5" customHeight="1" x14ac:dyDescent="0.25">
      <c r="A11" s="3">
        <v>922</v>
      </c>
      <c r="B11" s="4" t="s">
        <v>21</v>
      </c>
      <c r="C11" s="5" t="s">
        <v>22</v>
      </c>
      <c r="D11" s="6"/>
      <c r="E11" s="6"/>
      <c r="F11" s="6"/>
    </row>
    <row r="12" spans="1:6" ht="60" x14ac:dyDescent="0.25">
      <c r="A12" s="3">
        <v>922</v>
      </c>
      <c r="B12" s="4" t="s">
        <v>23</v>
      </c>
      <c r="C12" s="5" t="s">
        <v>24</v>
      </c>
      <c r="D12" s="6"/>
      <c r="E12" s="6"/>
      <c r="F12" s="6"/>
    </row>
    <row r="13" spans="1:6" ht="45" x14ac:dyDescent="0.25">
      <c r="A13" s="3">
        <v>922</v>
      </c>
      <c r="B13" s="4" t="s">
        <v>25</v>
      </c>
      <c r="C13" s="5" t="s">
        <v>26</v>
      </c>
      <c r="D13" s="6"/>
      <c r="E13" s="6"/>
      <c r="F13" s="6"/>
    </row>
    <row r="14" spans="1:6" ht="45.75" customHeight="1" x14ac:dyDescent="0.25">
      <c r="A14" s="3">
        <v>922</v>
      </c>
      <c r="B14" s="4" t="s">
        <v>27</v>
      </c>
      <c r="C14" s="5" t="s">
        <v>28</v>
      </c>
      <c r="D14" s="6"/>
      <c r="E14" s="6"/>
      <c r="F14" s="6"/>
    </row>
    <row r="15" spans="1:6" ht="28.5" x14ac:dyDescent="0.2">
      <c r="A15" s="13">
        <v>922</v>
      </c>
      <c r="B15" s="14" t="s">
        <v>64</v>
      </c>
      <c r="C15" s="15" t="s">
        <v>65</v>
      </c>
      <c r="D15" s="16">
        <f>D16+D18</f>
        <v>0</v>
      </c>
      <c r="E15" s="16">
        <f>E16+E18</f>
        <v>0</v>
      </c>
      <c r="F15" s="16">
        <f>F16+F18</f>
        <v>0</v>
      </c>
    </row>
    <row r="16" spans="1:6" ht="30" x14ac:dyDescent="0.25">
      <c r="A16" s="3">
        <v>922</v>
      </c>
      <c r="B16" s="4" t="s">
        <v>98</v>
      </c>
      <c r="C16" s="5" t="s">
        <v>99</v>
      </c>
      <c r="D16" s="6">
        <v>3000</v>
      </c>
      <c r="E16" s="6">
        <v>3000</v>
      </c>
      <c r="F16" s="6">
        <v>3000</v>
      </c>
    </row>
    <row r="17" spans="1:6" ht="30" x14ac:dyDescent="0.25">
      <c r="A17" s="3">
        <v>922</v>
      </c>
      <c r="B17" s="4" t="s">
        <v>100</v>
      </c>
      <c r="C17" s="5" t="s">
        <v>99</v>
      </c>
      <c r="D17" s="6">
        <v>3000</v>
      </c>
      <c r="E17" s="6">
        <v>3000</v>
      </c>
      <c r="F17" s="6">
        <v>3000</v>
      </c>
    </row>
    <row r="18" spans="1:6" ht="32.25" customHeight="1" x14ac:dyDescent="0.25">
      <c r="A18" s="3">
        <v>922</v>
      </c>
      <c r="B18" s="4" t="s">
        <v>66</v>
      </c>
      <c r="C18" s="5" t="s">
        <v>67</v>
      </c>
      <c r="D18" s="6">
        <v>-3000</v>
      </c>
      <c r="E18" s="6">
        <v>-3000</v>
      </c>
      <c r="F18" s="6">
        <v>-3000</v>
      </c>
    </row>
    <row r="19" spans="1:6" ht="45" x14ac:dyDescent="0.25">
      <c r="A19" s="3">
        <v>922</v>
      </c>
      <c r="B19" s="4" t="s">
        <v>68</v>
      </c>
      <c r="C19" s="5" t="s">
        <v>69</v>
      </c>
      <c r="D19" s="6">
        <v>-3000</v>
      </c>
      <c r="E19" s="6">
        <v>-3000</v>
      </c>
      <c r="F19" s="6">
        <v>-3000</v>
      </c>
    </row>
    <row r="20" spans="1:6" ht="28.5" x14ac:dyDescent="0.2">
      <c r="A20" s="13">
        <v>922</v>
      </c>
      <c r="B20" s="14" t="s">
        <v>29</v>
      </c>
      <c r="C20" s="17" t="s">
        <v>70</v>
      </c>
      <c r="D20" s="16">
        <f>D21+D23</f>
        <v>0</v>
      </c>
      <c r="E20" s="16">
        <f>E21+E23</f>
        <v>0</v>
      </c>
      <c r="F20" s="16">
        <f>F21+F23</f>
        <v>0</v>
      </c>
    </row>
    <row r="21" spans="1:6" ht="45" x14ac:dyDescent="0.25">
      <c r="A21" s="3">
        <v>922</v>
      </c>
      <c r="B21" s="4" t="s">
        <v>71</v>
      </c>
      <c r="C21" s="7" t="s">
        <v>72</v>
      </c>
      <c r="D21" s="6">
        <v>17229</v>
      </c>
      <c r="E21" s="6">
        <v>17229</v>
      </c>
      <c r="F21" s="6">
        <v>17229</v>
      </c>
    </row>
    <row r="22" spans="1:6" ht="42" customHeight="1" x14ac:dyDescent="0.25">
      <c r="A22" s="3">
        <v>922</v>
      </c>
      <c r="B22" s="4" t="s">
        <v>73</v>
      </c>
      <c r="C22" s="7" t="s">
        <v>74</v>
      </c>
      <c r="D22" s="6">
        <v>17229</v>
      </c>
      <c r="E22" s="6">
        <v>17229</v>
      </c>
      <c r="F22" s="6">
        <v>17229</v>
      </c>
    </row>
    <row r="23" spans="1:6" ht="45" x14ac:dyDescent="0.25">
      <c r="A23" s="3">
        <v>922</v>
      </c>
      <c r="B23" s="4" t="s">
        <v>30</v>
      </c>
      <c r="C23" s="7" t="s">
        <v>31</v>
      </c>
      <c r="D23" s="6">
        <v>-17229</v>
      </c>
      <c r="E23" s="6">
        <v>-17229</v>
      </c>
      <c r="F23" s="6">
        <v>-17229</v>
      </c>
    </row>
    <row r="24" spans="1:6" ht="45" x14ac:dyDescent="0.25">
      <c r="A24" s="3">
        <v>922</v>
      </c>
      <c r="B24" s="4" t="s">
        <v>75</v>
      </c>
      <c r="C24" s="7" t="s">
        <v>76</v>
      </c>
      <c r="D24" s="6">
        <v>-17229</v>
      </c>
      <c r="E24" s="6">
        <v>-17229</v>
      </c>
      <c r="F24" s="6">
        <v>-17229</v>
      </c>
    </row>
    <row r="25" spans="1:6" ht="28.5" x14ac:dyDescent="0.2">
      <c r="A25" s="13">
        <v>922</v>
      </c>
      <c r="B25" s="14" t="s">
        <v>32</v>
      </c>
      <c r="C25" s="15" t="s">
        <v>33</v>
      </c>
      <c r="D25" s="16">
        <f>D26+D30</f>
        <v>0</v>
      </c>
      <c r="E25" s="16">
        <f>E26+E30</f>
        <v>0</v>
      </c>
      <c r="F25" s="16">
        <f>F26+F30</f>
        <v>0</v>
      </c>
    </row>
    <row r="26" spans="1:6" x14ac:dyDescent="0.25">
      <c r="A26" s="3">
        <v>922</v>
      </c>
      <c r="B26" s="4" t="s">
        <v>34</v>
      </c>
      <c r="C26" s="5" t="s">
        <v>35</v>
      </c>
      <c r="D26" s="6">
        <v>-203130.28700000001</v>
      </c>
      <c r="E26" s="6">
        <v>-152728.29699999999</v>
      </c>
      <c r="F26" s="6">
        <v>-158131.17800000001</v>
      </c>
    </row>
    <row r="27" spans="1:6" x14ac:dyDescent="0.25">
      <c r="A27" s="3">
        <v>922</v>
      </c>
      <c r="B27" s="4" t="s">
        <v>36</v>
      </c>
      <c r="C27" s="5" t="s">
        <v>37</v>
      </c>
      <c r="D27" s="6">
        <v>-203130.28700000001</v>
      </c>
      <c r="E27" s="6">
        <v>-152728.29699999999</v>
      </c>
      <c r="F27" s="6">
        <v>-158131.17800000001</v>
      </c>
    </row>
    <row r="28" spans="1:6" ht="30" x14ac:dyDescent="0.25">
      <c r="A28" s="3">
        <v>922</v>
      </c>
      <c r="B28" s="4" t="s">
        <v>38</v>
      </c>
      <c r="C28" s="5" t="s">
        <v>39</v>
      </c>
      <c r="D28" s="6">
        <v>-203130.28700000001</v>
      </c>
      <c r="E28" s="6">
        <v>-152728.29699999999</v>
      </c>
      <c r="F28" s="6">
        <v>-158131.17800000001</v>
      </c>
    </row>
    <row r="29" spans="1:6" ht="30" x14ac:dyDescent="0.25">
      <c r="A29" s="3">
        <v>922</v>
      </c>
      <c r="B29" s="4" t="s">
        <v>40</v>
      </c>
      <c r="C29" s="5" t="s">
        <v>41</v>
      </c>
      <c r="D29" s="6">
        <v>-203130.28700000001</v>
      </c>
      <c r="E29" s="6">
        <v>-152728.29699999999</v>
      </c>
      <c r="F29" s="6">
        <v>-158131.17800000001</v>
      </c>
    </row>
    <row r="30" spans="1:6" x14ac:dyDescent="0.25">
      <c r="A30" s="3">
        <v>922</v>
      </c>
      <c r="B30" s="4" t="s">
        <v>42</v>
      </c>
      <c r="C30" s="5" t="s">
        <v>43</v>
      </c>
      <c r="D30" s="6">
        <v>203130.28700000001</v>
      </c>
      <c r="E30" s="6">
        <v>152728.29699999999</v>
      </c>
      <c r="F30" s="6">
        <v>158131.17800000001</v>
      </c>
    </row>
    <row r="31" spans="1:6" x14ac:dyDescent="0.25">
      <c r="A31" s="3">
        <v>922</v>
      </c>
      <c r="B31" s="4" t="s">
        <v>44</v>
      </c>
      <c r="C31" s="5" t="s">
        <v>45</v>
      </c>
      <c r="D31" s="6">
        <v>203130.28700000001</v>
      </c>
      <c r="E31" s="6">
        <v>152728.29699999999</v>
      </c>
      <c r="F31" s="6">
        <v>158131.17800000001</v>
      </c>
    </row>
    <row r="32" spans="1:6" ht="30" x14ac:dyDescent="0.25">
      <c r="A32" s="3">
        <v>922</v>
      </c>
      <c r="B32" s="4" t="s">
        <v>46</v>
      </c>
      <c r="C32" s="5" t="s">
        <v>47</v>
      </c>
      <c r="D32" s="6">
        <v>203130.28700000001</v>
      </c>
      <c r="E32" s="6">
        <v>152728.29699999999</v>
      </c>
      <c r="F32" s="6">
        <v>158131.17800000001</v>
      </c>
    </row>
    <row r="33" spans="1:6" ht="30" x14ac:dyDescent="0.25">
      <c r="A33" s="3">
        <v>922</v>
      </c>
      <c r="B33" s="4" t="s">
        <v>48</v>
      </c>
      <c r="C33" s="5" t="s">
        <v>49</v>
      </c>
      <c r="D33" s="6">
        <v>203130.28700000001</v>
      </c>
      <c r="E33" s="6">
        <v>152728.29699999999</v>
      </c>
      <c r="F33" s="6">
        <v>158131.17800000001</v>
      </c>
    </row>
    <row r="34" spans="1:6" ht="32.25" customHeight="1" x14ac:dyDescent="0.25">
      <c r="A34" s="3">
        <v>922</v>
      </c>
      <c r="B34" s="4" t="s">
        <v>50</v>
      </c>
      <c r="C34" s="5" t="s">
        <v>51</v>
      </c>
      <c r="D34" s="6"/>
      <c r="E34" s="6"/>
      <c r="F34" s="6"/>
    </row>
    <row r="35" spans="1:6" ht="30" x14ac:dyDescent="0.25">
      <c r="A35" s="3">
        <v>922</v>
      </c>
      <c r="B35" s="4" t="s">
        <v>52</v>
      </c>
      <c r="C35" s="5" t="s">
        <v>53</v>
      </c>
      <c r="D35" s="6"/>
      <c r="E35" s="6"/>
      <c r="F35" s="6"/>
    </row>
    <row r="36" spans="1:6" ht="60" x14ac:dyDescent="0.25">
      <c r="A36" s="3">
        <v>922</v>
      </c>
      <c r="B36" s="4" t="s">
        <v>54</v>
      </c>
      <c r="C36" s="5" t="s">
        <v>55</v>
      </c>
      <c r="D36" s="6"/>
      <c r="E36" s="6"/>
      <c r="F36" s="6"/>
    </row>
    <row r="37" spans="1:6" ht="120" x14ac:dyDescent="0.25">
      <c r="A37" s="3">
        <v>922</v>
      </c>
      <c r="B37" s="4" t="s">
        <v>56</v>
      </c>
      <c r="C37" s="5" t="s">
        <v>57</v>
      </c>
      <c r="D37" s="6"/>
      <c r="E37" s="6"/>
      <c r="F37" s="6"/>
    </row>
    <row r="38" spans="1:6" ht="30" x14ac:dyDescent="0.25">
      <c r="A38" s="3">
        <v>922</v>
      </c>
      <c r="B38" s="4" t="s">
        <v>58</v>
      </c>
      <c r="C38" s="5" t="s">
        <v>59</v>
      </c>
      <c r="D38" s="6"/>
      <c r="E38" s="6"/>
      <c r="F38" s="6"/>
    </row>
    <row r="39" spans="1:6" ht="47.25" customHeight="1" x14ac:dyDescent="0.25">
      <c r="A39" s="3">
        <v>922</v>
      </c>
      <c r="B39" s="4" t="s">
        <v>60</v>
      </c>
      <c r="C39" s="5" t="s">
        <v>61</v>
      </c>
      <c r="D39" s="6"/>
      <c r="E39" s="6"/>
      <c r="F39" s="6"/>
    </row>
    <row r="40" spans="1:6" ht="107.25" customHeight="1" x14ac:dyDescent="0.25">
      <c r="A40" s="3">
        <v>922</v>
      </c>
      <c r="B40" s="4" t="s">
        <v>62</v>
      </c>
      <c r="C40" s="5" t="s">
        <v>63</v>
      </c>
      <c r="D40" s="6"/>
      <c r="E40" s="6"/>
      <c r="F40" s="6"/>
    </row>
  </sheetData>
  <mergeCells count="5">
    <mergeCell ref="A5:F5"/>
    <mergeCell ref="A3:F3"/>
    <mergeCell ref="A2:F2"/>
    <mergeCell ref="A1:F1"/>
    <mergeCell ref="A4:F4"/>
  </mergeCells>
  <phoneticPr fontId="5" type="noConversion"/>
  <pageMargins left="0.59055118110236227" right="0.39370078740157483" top="0.59055118110236227" bottom="0.39370078740157483" header="0.11811023622047245" footer="0.118110236220472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J62"/>
  <sheetViews>
    <sheetView view="pageBreakPreview" zoomScaleNormal="100" workbookViewId="0">
      <selection activeCell="J8" sqref="J8:J9"/>
    </sheetView>
  </sheetViews>
  <sheetFormatPr defaultRowHeight="12.75" x14ac:dyDescent="0.2"/>
  <cols>
    <col min="1" max="1" width="3.7109375" customWidth="1"/>
    <col min="2" max="2" width="23.140625" customWidth="1"/>
    <col min="3" max="3" width="5.7109375" customWidth="1"/>
    <col min="4" max="4" width="6.5703125" customWidth="1"/>
    <col min="6" max="6" width="4.140625" customWidth="1"/>
    <col min="7" max="7" width="10" customWidth="1"/>
    <col min="8" max="8" width="12.140625" customWidth="1"/>
    <col min="9" max="9" width="0.28515625" hidden="1" customWidth="1"/>
    <col min="10" max="10" width="10.85546875" customWidth="1"/>
  </cols>
  <sheetData>
    <row r="1" spans="1:10" ht="15" x14ac:dyDescent="0.25">
      <c r="A1" s="101" t="s">
        <v>158</v>
      </c>
      <c r="B1" s="101"/>
      <c r="C1" s="101"/>
      <c r="D1" s="101"/>
      <c r="E1" s="101"/>
      <c r="F1" s="101"/>
      <c r="G1" s="101"/>
      <c r="H1" s="101"/>
      <c r="I1" s="101"/>
      <c r="J1" s="101"/>
    </row>
    <row r="2" spans="1:10" ht="15" x14ac:dyDescent="0.25">
      <c r="A2" s="101" t="s">
        <v>136</v>
      </c>
      <c r="B2" s="101"/>
      <c r="C2" s="101"/>
      <c r="D2" s="101"/>
      <c r="E2" s="101"/>
      <c r="F2" s="101"/>
      <c r="G2" s="101"/>
      <c r="H2" s="101"/>
      <c r="I2" s="101"/>
      <c r="J2" s="101"/>
    </row>
    <row r="3" spans="1:10" ht="15" x14ac:dyDescent="0.25">
      <c r="A3" s="101" t="s">
        <v>160</v>
      </c>
      <c r="B3" s="101"/>
      <c r="C3" s="101"/>
      <c r="D3" s="101"/>
      <c r="E3" s="101"/>
      <c r="F3" s="101"/>
      <c r="G3" s="101"/>
      <c r="H3" s="101"/>
      <c r="I3" s="101"/>
      <c r="J3" s="101"/>
    </row>
    <row r="4" spans="1:10" ht="0.75" customHeight="1" x14ac:dyDescent="0.25">
      <c r="A4" s="101"/>
      <c r="B4" s="101"/>
      <c r="C4" s="101"/>
      <c r="D4" s="101"/>
      <c r="E4" s="101"/>
      <c r="F4" s="101"/>
      <c r="G4" s="101"/>
      <c r="H4" s="101"/>
      <c r="I4" s="101"/>
      <c r="J4" s="101"/>
    </row>
    <row r="5" spans="1:10" hidden="1" x14ac:dyDescent="0.2">
      <c r="A5" s="10"/>
      <c r="B5" s="10"/>
      <c r="C5" s="10"/>
      <c r="D5" s="10"/>
      <c r="E5" s="10"/>
      <c r="F5" s="10"/>
      <c r="G5" s="10"/>
      <c r="H5" s="10"/>
      <c r="I5" s="10"/>
    </row>
    <row r="6" spans="1:10" ht="56.25" customHeight="1" x14ac:dyDescent="0.2">
      <c r="A6" s="118" t="s">
        <v>112</v>
      </c>
      <c r="B6" s="118"/>
      <c r="C6" s="118"/>
      <c r="D6" s="118"/>
      <c r="E6" s="118"/>
      <c r="F6" s="118"/>
      <c r="G6" s="118"/>
      <c r="H6" s="118"/>
      <c r="I6" s="118"/>
      <c r="J6" s="118"/>
    </row>
    <row r="7" spans="1:10" x14ac:dyDescent="0.2">
      <c r="A7" s="122" t="s">
        <v>77</v>
      </c>
      <c r="B7" s="122"/>
      <c r="C7" s="122"/>
      <c r="D7" s="122"/>
      <c r="E7" s="122"/>
      <c r="F7" s="122"/>
      <c r="G7" s="122"/>
      <c r="H7" s="122"/>
      <c r="I7" s="122"/>
    </row>
    <row r="8" spans="1:10" ht="114.75" customHeight="1" x14ac:dyDescent="0.2">
      <c r="A8" s="119" t="s">
        <v>107</v>
      </c>
      <c r="B8" s="121" t="s">
        <v>108</v>
      </c>
      <c r="C8" s="100" t="s">
        <v>109</v>
      </c>
      <c r="D8" s="100" t="s">
        <v>7</v>
      </c>
      <c r="E8" s="100" t="s">
        <v>110</v>
      </c>
      <c r="F8" s="100" t="s">
        <v>8</v>
      </c>
      <c r="G8" s="102" t="s">
        <v>78</v>
      </c>
      <c r="H8" s="103"/>
      <c r="I8" s="104"/>
      <c r="J8" s="105" t="s">
        <v>111</v>
      </c>
    </row>
    <row r="9" spans="1:10" ht="51.75" hidden="1" customHeight="1" x14ac:dyDescent="0.2">
      <c r="A9" s="120"/>
      <c r="B9" s="121"/>
      <c r="C9" s="100"/>
      <c r="D9" s="100"/>
      <c r="E9" s="100"/>
      <c r="F9" s="100"/>
      <c r="G9" s="49" t="s">
        <v>104</v>
      </c>
      <c r="H9" s="49" t="s">
        <v>105</v>
      </c>
      <c r="I9" s="49" t="s">
        <v>106</v>
      </c>
      <c r="J9" s="106"/>
    </row>
    <row r="10" spans="1:10" ht="38.25" customHeight="1" x14ac:dyDescent="0.2">
      <c r="A10" s="97"/>
      <c r="B10" s="98"/>
      <c r="C10" s="98"/>
      <c r="D10" s="98"/>
      <c r="E10" s="98"/>
      <c r="F10" s="99"/>
      <c r="G10" s="49" t="s">
        <v>104</v>
      </c>
      <c r="H10" s="49" t="s">
        <v>113</v>
      </c>
      <c r="I10" s="49" t="s">
        <v>106</v>
      </c>
      <c r="J10" s="50"/>
    </row>
    <row r="11" spans="1:10" x14ac:dyDescent="0.2">
      <c r="A11" s="11">
        <v>922</v>
      </c>
      <c r="B11" s="116" t="s">
        <v>79</v>
      </c>
      <c r="C11" s="116"/>
      <c r="D11" s="116"/>
      <c r="E11" s="116"/>
      <c r="F11" s="116"/>
      <c r="G11" s="24">
        <f>G12+G13+G14+G16+G15</f>
        <v>-2293.4269999999997</v>
      </c>
      <c r="H11" s="24">
        <f>H12+H13+H14+H16+H15</f>
        <v>31155.573</v>
      </c>
      <c r="I11" s="24">
        <f>I12+I13+I14+I16+I15</f>
        <v>0</v>
      </c>
      <c r="J11" s="24">
        <f>J12+J13+J14+J16+J15</f>
        <v>35089.409</v>
      </c>
    </row>
    <row r="12" spans="1:10" ht="51" customHeight="1" x14ac:dyDescent="0.2">
      <c r="A12" s="12"/>
      <c r="B12" s="39" t="s">
        <v>1</v>
      </c>
      <c r="C12" s="40">
        <v>1</v>
      </c>
      <c r="D12" s="40">
        <v>6</v>
      </c>
      <c r="E12" s="41">
        <v>20000</v>
      </c>
      <c r="F12" s="42">
        <v>1</v>
      </c>
      <c r="G12" s="23">
        <v>801.45100000000002</v>
      </c>
      <c r="H12" s="29">
        <v>6459.451</v>
      </c>
      <c r="I12" s="28"/>
      <c r="J12" s="29">
        <v>7460.6670000000004</v>
      </c>
    </row>
    <row r="13" spans="1:10" ht="43.5" customHeight="1" x14ac:dyDescent="0.2">
      <c r="A13" s="12"/>
      <c r="B13" s="39" t="s">
        <v>2</v>
      </c>
      <c r="C13" s="40">
        <v>1</v>
      </c>
      <c r="D13" s="40">
        <v>11</v>
      </c>
      <c r="E13" s="41">
        <v>650000</v>
      </c>
      <c r="F13" s="42">
        <v>10</v>
      </c>
      <c r="G13" s="23">
        <v>-100</v>
      </c>
      <c r="H13" s="29">
        <v>700</v>
      </c>
      <c r="I13" s="28"/>
      <c r="J13" s="29">
        <v>700</v>
      </c>
    </row>
    <row r="14" spans="1:10" ht="51.75" customHeight="1" x14ac:dyDescent="0.2">
      <c r="A14" s="12"/>
      <c r="B14" s="48" t="s">
        <v>80</v>
      </c>
      <c r="C14" s="40">
        <v>11</v>
      </c>
      <c r="D14" s="40">
        <v>1</v>
      </c>
      <c r="E14" s="41">
        <v>5160000</v>
      </c>
      <c r="F14" s="42">
        <v>7</v>
      </c>
      <c r="G14" s="23">
        <v>-19465</v>
      </c>
      <c r="H14" s="29">
        <v>7526</v>
      </c>
      <c r="I14" s="28"/>
      <c r="J14" s="29">
        <v>7526</v>
      </c>
    </row>
    <row r="15" spans="1:10" ht="64.5" customHeight="1" x14ac:dyDescent="0.2">
      <c r="A15" s="12"/>
      <c r="B15" s="48" t="s">
        <v>138</v>
      </c>
      <c r="C15" s="40">
        <v>11</v>
      </c>
      <c r="D15" s="40">
        <v>1</v>
      </c>
      <c r="E15" s="41">
        <v>5160000</v>
      </c>
      <c r="F15" s="42">
        <v>7</v>
      </c>
      <c r="G15" s="23">
        <v>16346.197</v>
      </c>
      <c r="H15" s="29">
        <v>16346.197</v>
      </c>
      <c r="I15" s="28"/>
      <c r="J15" s="29">
        <v>19249.092000000001</v>
      </c>
    </row>
    <row r="16" spans="1:10" ht="39.75" customHeight="1" x14ac:dyDescent="0.2">
      <c r="A16" s="12"/>
      <c r="B16" s="48" t="s">
        <v>126</v>
      </c>
      <c r="C16" s="40">
        <v>11</v>
      </c>
      <c r="D16" s="40">
        <v>4</v>
      </c>
      <c r="E16" s="41">
        <v>5210600</v>
      </c>
      <c r="F16" s="42">
        <v>17</v>
      </c>
      <c r="G16" s="23">
        <v>123.925</v>
      </c>
      <c r="H16" s="29">
        <v>123.925</v>
      </c>
      <c r="I16" s="28"/>
      <c r="J16" s="29">
        <v>153.65</v>
      </c>
    </row>
    <row r="17" spans="1:10" x14ac:dyDescent="0.2">
      <c r="A17" s="11">
        <v>938</v>
      </c>
      <c r="B17" s="117" t="s">
        <v>81</v>
      </c>
      <c r="C17" s="117"/>
      <c r="D17" s="117"/>
      <c r="E17" s="117"/>
      <c r="F17" s="117"/>
      <c r="G17" s="25">
        <f>G18+G22+G24+G25+G26+G28+G20+G21+G27+G19+G23</f>
        <v>15112.855000000001</v>
      </c>
      <c r="H17" s="25">
        <f>H18+H22+H24+H25+H26+H28+H20+H21+H27+H19+H23</f>
        <v>37814.854999999996</v>
      </c>
      <c r="I17" s="25">
        <f>I18+I22+I24+I25+I26+I28+I20+I21+I27+I19+I23</f>
        <v>0</v>
      </c>
      <c r="J17" s="25">
        <f>J18+J22+J24+J25+J26+J28+J20+J21+J27+J19+J23</f>
        <v>40922.53</v>
      </c>
    </row>
    <row r="18" spans="1:10" ht="38.25" customHeight="1" x14ac:dyDescent="0.2">
      <c r="A18" s="12"/>
      <c r="B18" s="39" t="s">
        <v>127</v>
      </c>
      <c r="C18" s="40">
        <v>1</v>
      </c>
      <c r="D18" s="40">
        <v>14</v>
      </c>
      <c r="E18" s="41">
        <v>20000</v>
      </c>
      <c r="F18" s="42">
        <v>1</v>
      </c>
      <c r="G18" s="23">
        <v>11.821999999999999</v>
      </c>
      <c r="H18" s="29">
        <v>251.822</v>
      </c>
      <c r="I18" s="28"/>
      <c r="J18" s="29">
        <v>269.702</v>
      </c>
    </row>
    <row r="19" spans="1:10" ht="61.5" customHeight="1" x14ac:dyDescent="0.2">
      <c r="A19" s="12"/>
      <c r="B19" s="39" t="s">
        <v>128</v>
      </c>
      <c r="C19" s="40">
        <v>1</v>
      </c>
      <c r="D19" s="40">
        <v>14</v>
      </c>
      <c r="E19" s="41">
        <v>20000</v>
      </c>
      <c r="F19" s="42">
        <v>1</v>
      </c>
      <c r="G19" s="23">
        <v>555.51800000000003</v>
      </c>
      <c r="H19" s="29">
        <v>1730.518</v>
      </c>
      <c r="I19" s="28"/>
      <c r="J19" s="29">
        <v>1853.3979999999999</v>
      </c>
    </row>
    <row r="20" spans="1:10" ht="58.5" customHeight="1" x14ac:dyDescent="0.2">
      <c r="A20" s="12"/>
      <c r="B20" s="39" t="s">
        <v>82</v>
      </c>
      <c r="C20" s="40">
        <v>4</v>
      </c>
      <c r="D20" s="40">
        <v>8</v>
      </c>
      <c r="E20" s="41">
        <v>3170000</v>
      </c>
      <c r="F20" s="42">
        <v>2</v>
      </c>
      <c r="G20" s="23">
        <v>-2500</v>
      </c>
      <c r="H20" s="29"/>
      <c r="I20" s="29"/>
      <c r="J20" s="29"/>
    </row>
    <row r="21" spans="1:10" ht="67.5" customHeight="1" x14ac:dyDescent="0.2">
      <c r="A21" s="12"/>
      <c r="B21" s="39" t="s">
        <v>103</v>
      </c>
      <c r="C21" s="40">
        <v>5</v>
      </c>
      <c r="D21" s="40">
        <v>3</v>
      </c>
      <c r="E21" s="41">
        <v>6000500</v>
      </c>
      <c r="F21" s="42">
        <v>500</v>
      </c>
      <c r="G21" s="23">
        <v>1054.8510000000001</v>
      </c>
      <c r="H21" s="29">
        <v>1054.8510000000001</v>
      </c>
      <c r="I21" s="28"/>
      <c r="J21" s="29">
        <v>861.34100000000001</v>
      </c>
    </row>
    <row r="22" spans="1:10" ht="43.5" customHeight="1" x14ac:dyDescent="0.2">
      <c r="A22" s="12"/>
      <c r="B22" s="39" t="s">
        <v>9</v>
      </c>
      <c r="C22" s="40">
        <v>7</v>
      </c>
      <c r="D22" s="40">
        <v>1</v>
      </c>
      <c r="E22" s="41">
        <v>4200000</v>
      </c>
      <c r="F22" s="42">
        <v>1</v>
      </c>
      <c r="G22" s="23">
        <v>524.62</v>
      </c>
      <c r="H22" s="29">
        <v>3293.62</v>
      </c>
      <c r="I22" s="28"/>
      <c r="J22" s="29">
        <v>3793.9459999999999</v>
      </c>
    </row>
    <row r="23" spans="1:10" ht="121.5" customHeight="1" x14ac:dyDescent="0.2">
      <c r="A23" s="12"/>
      <c r="B23" s="39" t="s">
        <v>131</v>
      </c>
      <c r="C23" s="40">
        <v>7</v>
      </c>
      <c r="D23" s="40">
        <v>1</v>
      </c>
      <c r="E23" s="41">
        <v>4200000</v>
      </c>
      <c r="F23" s="42">
        <v>1</v>
      </c>
      <c r="G23" s="23">
        <v>1593.2</v>
      </c>
      <c r="H23" s="29">
        <v>1593.2</v>
      </c>
      <c r="I23" s="28"/>
      <c r="J23" s="29">
        <v>2343.1</v>
      </c>
    </row>
    <row r="24" spans="1:10" ht="36.75" customHeight="1" x14ac:dyDescent="0.2">
      <c r="A24" s="12"/>
      <c r="B24" s="39" t="s">
        <v>132</v>
      </c>
      <c r="C24" s="40">
        <v>7</v>
      </c>
      <c r="D24" s="40">
        <v>2</v>
      </c>
      <c r="E24" s="41">
        <v>4210000</v>
      </c>
      <c r="F24" s="42">
        <v>1</v>
      </c>
      <c r="G24" s="23">
        <v>7524.415</v>
      </c>
      <c r="H24" s="29">
        <v>22574.415000000001</v>
      </c>
      <c r="I24" s="28"/>
      <c r="J24" s="29">
        <v>26035.962</v>
      </c>
    </row>
    <row r="25" spans="1:10" x14ac:dyDescent="0.2">
      <c r="A25" s="12"/>
      <c r="B25" s="39" t="s">
        <v>83</v>
      </c>
      <c r="C25" s="40">
        <v>7</v>
      </c>
      <c r="D25" s="40">
        <v>2</v>
      </c>
      <c r="E25" s="41">
        <v>4210000</v>
      </c>
      <c r="F25" s="42">
        <v>1</v>
      </c>
      <c r="G25" s="23">
        <v>3399</v>
      </c>
      <c r="H25" s="29">
        <v>3399</v>
      </c>
      <c r="I25" s="28"/>
      <c r="J25" s="29">
        <v>3399</v>
      </c>
    </row>
    <row r="26" spans="1:10" ht="41.25" customHeight="1" x14ac:dyDescent="0.2">
      <c r="A26" s="12"/>
      <c r="B26" s="39" t="s">
        <v>3</v>
      </c>
      <c r="C26" s="40">
        <v>7</v>
      </c>
      <c r="D26" s="40">
        <v>2</v>
      </c>
      <c r="E26" s="41">
        <v>4230000</v>
      </c>
      <c r="F26" s="42">
        <v>1</v>
      </c>
      <c r="G26" s="23">
        <v>148.429</v>
      </c>
      <c r="H26" s="29">
        <v>1116.4290000000001</v>
      </c>
      <c r="I26" s="28"/>
      <c r="J26" s="29">
        <v>1283.0809999999999</v>
      </c>
    </row>
    <row r="27" spans="1:10" ht="87.75" customHeight="1" x14ac:dyDescent="0.2">
      <c r="A27" s="12"/>
      <c r="B27" s="39" t="s">
        <v>125</v>
      </c>
      <c r="C27" s="40">
        <v>7</v>
      </c>
      <c r="D27" s="40">
        <v>2</v>
      </c>
      <c r="E27" s="41">
        <v>4230000</v>
      </c>
      <c r="F27" s="42">
        <v>1</v>
      </c>
      <c r="G27" s="23">
        <v>1968</v>
      </c>
      <c r="H27" s="29">
        <v>1968</v>
      </c>
      <c r="I27" s="28"/>
      <c r="J27" s="29"/>
    </row>
    <row r="28" spans="1:10" ht="43.5" customHeight="1" x14ac:dyDescent="0.2">
      <c r="A28" s="12"/>
      <c r="B28" s="39" t="s">
        <v>14</v>
      </c>
      <c r="C28" s="40">
        <v>9</v>
      </c>
      <c r="D28" s="40">
        <v>10</v>
      </c>
      <c r="E28" s="41">
        <v>5220000</v>
      </c>
      <c r="F28" s="42">
        <v>12</v>
      </c>
      <c r="G28" s="23">
        <v>833</v>
      </c>
      <c r="H28" s="29">
        <v>833</v>
      </c>
      <c r="I28" s="28"/>
      <c r="J28" s="29">
        <v>1083</v>
      </c>
    </row>
    <row r="29" spans="1:10" ht="33.75" customHeight="1" x14ac:dyDescent="0.2">
      <c r="A29" s="11">
        <v>939</v>
      </c>
      <c r="B29" s="113" t="s">
        <v>84</v>
      </c>
      <c r="C29" s="114"/>
      <c r="D29" s="114"/>
      <c r="E29" s="114"/>
      <c r="F29" s="115"/>
      <c r="G29" s="24">
        <f>G30+G31+G32+G33</f>
        <v>834.97399999999993</v>
      </c>
      <c r="H29" s="24">
        <f>H30+H31+H32+H33</f>
        <v>16955.974000000002</v>
      </c>
      <c r="I29" s="24">
        <f>I30+I31+I32+I33</f>
        <v>0</v>
      </c>
      <c r="J29" s="24">
        <f>J30+J31+J32+J33</f>
        <v>18216.622000000003</v>
      </c>
    </row>
    <row r="30" spans="1:10" ht="69.75" customHeight="1" x14ac:dyDescent="0.2">
      <c r="A30" s="12"/>
      <c r="B30" s="39" t="s">
        <v>85</v>
      </c>
      <c r="C30" s="40">
        <v>1</v>
      </c>
      <c r="D30" s="40">
        <v>2</v>
      </c>
      <c r="E30" s="41">
        <v>20000</v>
      </c>
      <c r="F30" s="42">
        <v>12</v>
      </c>
      <c r="G30" s="23">
        <v>56.814999999999998</v>
      </c>
      <c r="H30" s="29">
        <v>1306.8150000000001</v>
      </c>
      <c r="I30" s="28"/>
      <c r="J30" s="30">
        <v>1398.9169999999999</v>
      </c>
    </row>
    <row r="31" spans="1:10" ht="70.5" customHeight="1" x14ac:dyDescent="0.2">
      <c r="A31" s="12"/>
      <c r="B31" s="39" t="s">
        <v>86</v>
      </c>
      <c r="C31" s="40">
        <v>1</v>
      </c>
      <c r="D31" s="40">
        <v>4</v>
      </c>
      <c r="E31" s="41">
        <v>20000</v>
      </c>
      <c r="F31" s="42">
        <v>1</v>
      </c>
      <c r="G31" s="23">
        <v>828.40099999999995</v>
      </c>
      <c r="H31" s="29">
        <v>15010.401</v>
      </c>
      <c r="I31" s="28"/>
      <c r="J31" s="30">
        <v>16134.305</v>
      </c>
    </row>
    <row r="32" spans="1:10" ht="45" customHeight="1" x14ac:dyDescent="0.2">
      <c r="A32" s="12"/>
      <c r="B32" s="39" t="s">
        <v>10</v>
      </c>
      <c r="C32" s="40">
        <v>1</v>
      </c>
      <c r="D32" s="40">
        <v>14</v>
      </c>
      <c r="E32" s="41">
        <v>920000</v>
      </c>
      <c r="F32" s="42">
        <v>2</v>
      </c>
      <c r="G32" s="23">
        <v>-60.241999999999997</v>
      </c>
      <c r="H32" s="29">
        <v>628.75800000000004</v>
      </c>
      <c r="I32" s="28"/>
      <c r="J32" s="30">
        <v>673.4</v>
      </c>
    </row>
    <row r="33" spans="1:10" ht="58.5" customHeight="1" x14ac:dyDescent="0.2">
      <c r="A33" s="12"/>
      <c r="B33" s="39" t="s">
        <v>137</v>
      </c>
      <c r="C33" s="40">
        <v>4</v>
      </c>
      <c r="D33" s="40">
        <v>12</v>
      </c>
      <c r="E33" s="41">
        <v>7950000</v>
      </c>
      <c r="F33" s="42">
        <v>500</v>
      </c>
      <c r="G33" s="23">
        <v>10</v>
      </c>
      <c r="H33" s="29">
        <v>10</v>
      </c>
      <c r="I33" s="28"/>
      <c r="J33" s="30">
        <v>10</v>
      </c>
    </row>
    <row r="34" spans="1:10" ht="26.25" customHeight="1" x14ac:dyDescent="0.2">
      <c r="A34" s="11">
        <v>942</v>
      </c>
      <c r="B34" s="110" t="s">
        <v>87</v>
      </c>
      <c r="C34" s="111"/>
      <c r="D34" s="111"/>
      <c r="E34" s="111"/>
      <c r="F34" s="112"/>
      <c r="G34" s="25">
        <f>G35+G38+G36+G37</f>
        <v>8950.7999999999993</v>
      </c>
      <c r="H34" s="25">
        <f>H35+H38+H36+H37</f>
        <v>25941.800000000003</v>
      </c>
      <c r="I34" s="25">
        <f>I35+I38+I36+I37</f>
        <v>0</v>
      </c>
      <c r="J34" s="25">
        <f>J35+J38+J36+J37</f>
        <v>18775.275000000001</v>
      </c>
    </row>
    <row r="35" spans="1:10" ht="69" customHeight="1" x14ac:dyDescent="0.2">
      <c r="A35" s="12"/>
      <c r="B35" s="39" t="s">
        <v>88</v>
      </c>
      <c r="C35" s="40">
        <v>9</v>
      </c>
      <c r="D35" s="40">
        <v>1</v>
      </c>
      <c r="E35" s="41">
        <v>4700000</v>
      </c>
      <c r="F35" s="42">
        <v>1</v>
      </c>
      <c r="G35" s="23">
        <v>990.83</v>
      </c>
      <c r="H35" s="29">
        <v>17981.830000000002</v>
      </c>
      <c r="I35" s="28"/>
      <c r="J35" s="30">
        <v>18731.275000000001</v>
      </c>
    </row>
    <row r="36" spans="1:10" ht="27.75" customHeight="1" x14ac:dyDescent="0.2">
      <c r="A36" s="12"/>
      <c r="B36" s="39" t="s">
        <v>129</v>
      </c>
      <c r="C36" s="40">
        <v>9</v>
      </c>
      <c r="D36" s="40">
        <v>1</v>
      </c>
      <c r="E36" s="41">
        <v>4700000</v>
      </c>
      <c r="F36" s="42">
        <v>1</v>
      </c>
      <c r="G36" s="23">
        <v>5421</v>
      </c>
      <c r="H36" s="29">
        <v>5421</v>
      </c>
      <c r="I36" s="28"/>
      <c r="J36" s="30"/>
    </row>
    <row r="37" spans="1:10" ht="44.25" customHeight="1" x14ac:dyDescent="0.2">
      <c r="A37" s="12"/>
      <c r="B37" s="39" t="s">
        <v>130</v>
      </c>
      <c r="C37" s="40">
        <v>9</v>
      </c>
      <c r="D37" s="40">
        <v>1</v>
      </c>
      <c r="E37" s="41">
        <v>4700000</v>
      </c>
      <c r="F37" s="42">
        <v>1</v>
      </c>
      <c r="G37" s="23">
        <v>897</v>
      </c>
      <c r="H37" s="29">
        <v>897</v>
      </c>
      <c r="I37" s="28"/>
      <c r="J37" s="30"/>
    </row>
    <row r="38" spans="1:10" ht="33" customHeight="1" x14ac:dyDescent="0.2">
      <c r="A38" s="12"/>
      <c r="B38" s="39" t="s">
        <v>97</v>
      </c>
      <c r="C38" s="40">
        <v>9</v>
      </c>
      <c r="D38" s="40">
        <v>1</v>
      </c>
      <c r="E38" s="41">
        <v>4850000</v>
      </c>
      <c r="F38" s="42">
        <v>2</v>
      </c>
      <c r="G38" s="23">
        <v>1641.97</v>
      </c>
      <c r="H38" s="29">
        <v>1641.97</v>
      </c>
      <c r="I38" s="28"/>
      <c r="J38" s="30">
        <v>44</v>
      </c>
    </row>
    <row r="39" spans="1:10" ht="21" customHeight="1" x14ac:dyDescent="0.2">
      <c r="A39" s="11">
        <v>943</v>
      </c>
      <c r="B39" s="110" t="s">
        <v>89</v>
      </c>
      <c r="C39" s="111"/>
      <c r="D39" s="111"/>
      <c r="E39" s="111"/>
      <c r="F39" s="112"/>
      <c r="G39" s="25">
        <f>G40+G41+G42+G43+G44+G45+G46+G47+G48+G49</f>
        <v>6988.6589999999997</v>
      </c>
      <c r="H39" s="25">
        <f>H40+H41+H42+H43+H44+H45+H46+H47+H48+H49</f>
        <v>15392.659</v>
      </c>
      <c r="I39" s="25">
        <f>I40+I41+I42+I43+I44+I45+I46+I47+I48+I49</f>
        <v>0</v>
      </c>
      <c r="J39" s="25">
        <f>J40+J41+J42+J43+J44+J45+J46+J47+J48+J49</f>
        <v>15940.968999999999</v>
      </c>
    </row>
    <row r="40" spans="1:10" ht="43.5" customHeight="1" x14ac:dyDescent="0.2">
      <c r="A40" s="12"/>
      <c r="B40" s="39" t="s">
        <v>3</v>
      </c>
      <c r="C40" s="40">
        <v>7</v>
      </c>
      <c r="D40" s="40">
        <v>2</v>
      </c>
      <c r="E40" s="41">
        <v>4230000</v>
      </c>
      <c r="F40" s="42">
        <v>1</v>
      </c>
      <c r="G40" s="23">
        <v>62.895000000000003</v>
      </c>
      <c r="H40" s="29">
        <v>965.89499999999998</v>
      </c>
      <c r="I40" s="28"/>
      <c r="J40" s="29">
        <v>1042.614</v>
      </c>
    </row>
    <row r="41" spans="1:10" ht="33" customHeight="1" x14ac:dyDescent="0.2">
      <c r="A41" s="12"/>
      <c r="B41" s="39" t="s">
        <v>13</v>
      </c>
      <c r="C41" s="40">
        <v>7</v>
      </c>
      <c r="D41" s="40">
        <v>7</v>
      </c>
      <c r="E41" s="41">
        <v>4310100</v>
      </c>
      <c r="F41" s="42">
        <v>1</v>
      </c>
      <c r="G41" s="23">
        <v>223.77</v>
      </c>
      <c r="H41" s="29">
        <v>545.77</v>
      </c>
      <c r="I41" s="28"/>
      <c r="J41" s="29">
        <v>569.702</v>
      </c>
    </row>
    <row r="42" spans="1:10" ht="21" customHeight="1" x14ac:dyDescent="0.2">
      <c r="A42" s="12"/>
      <c r="B42" s="39" t="s">
        <v>4</v>
      </c>
      <c r="C42" s="40">
        <v>8</v>
      </c>
      <c r="D42" s="40">
        <v>1</v>
      </c>
      <c r="E42" s="41">
        <v>4409900</v>
      </c>
      <c r="F42" s="42">
        <v>1</v>
      </c>
      <c r="G42" s="23">
        <v>4163.34</v>
      </c>
      <c r="H42" s="29">
        <v>5990.34</v>
      </c>
      <c r="I42" s="28"/>
      <c r="J42" s="29">
        <v>6429.37</v>
      </c>
    </row>
    <row r="43" spans="1:10" ht="34.5" customHeight="1" x14ac:dyDescent="0.2">
      <c r="A43" s="12"/>
      <c r="B43" s="39" t="s">
        <v>11</v>
      </c>
      <c r="C43" s="40">
        <v>8</v>
      </c>
      <c r="D43" s="40">
        <v>1</v>
      </c>
      <c r="E43" s="41">
        <v>4419900</v>
      </c>
      <c r="F43" s="42">
        <v>1</v>
      </c>
      <c r="G43" s="23">
        <v>139.803</v>
      </c>
      <c r="H43" s="29">
        <v>238.803</v>
      </c>
      <c r="I43" s="28"/>
      <c r="J43" s="29">
        <v>265.863</v>
      </c>
    </row>
    <row r="44" spans="1:10" ht="21" customHeight="1" x14ac:dyDescent="0.2">
      <c r="A44" s="12"/>
      <c r="B44" s="39" t="s">
        <v>5</v>
      </c>
      <c r="C44" s="40">
        <v>8</v>
      </c>
      <c r="D44" s="40">
        <v>1</v>
      </c>
      <c r="E44" s="41">
        <v>4429900</v>
      </c>
      <c r="F44" s="42">
        <v>1</v>
      </c>
      <c r="G44" s="23">
        <v>1760.0329999999999</v>
      </c>
      <c r="H44" s="29">
        <v>4079.0329999999999</v>
      </c>
      <c r="I44" s="28"/>
      <c r="J44" s="29">
        <v>4347.4409999999998</v>
      </c>
    </row>
    <row r="45" spans="1:10" ht="45.75" customHeight="1" x14ac:dyDescent="0.2">
      <c r="A45" s="12"/>
      <c r="B45" s="39" t="s">
        <v>133</v>
      </c>
      <c r="C45" s="40">
        <v>8</v>
      </c>
      <c r="D45" s="40">
        <v>1</v>
      </c>
      <c r="E45" s="41">
        <v>4501400</v>
      </c>
      <c r="F45" s="42">
        <v>2</v>
      </c>
      <c r="G45" s="23">
        <v>186.607</v>
      </c>
      <c r="H45" s="29">
        <v>186.607</v>
      </c>
      <c r="I45" s="28"/>
      <c r="J45" s="29"/>
    </row>
    <row r="46" spans="1:10" ht="89.25" customHeight="1" x14ac:dyDescent="0.2">
      <c r="A46" s="12"/>
      <c r="B46" s="39" t="s">
        <v>134</v>
      </c>
      <c r="C46" s="40">
        <v>8</v>
      </c>
      <c r="D46" s="40">
        <v>1</v>
      </c>
      <c r="E46" s="41">
        <v>4501600</v>
      </c>
      <c r="F46" s="42">
        <v>2</v>
      </c>
      <c r="G46" s="23">
        <v>323.15800000000002</v>
      </c>
      <c r="H46" s="29">
        <v>323.15800000000002</v>
      </c>
      <c r="I46" s="28"/>
      <c r="J46" s="29"/>
    </row>
    <row r="47" spans="1:10" ht="46.5" customHeight="1" x14ac:dyDescent="0.2">
      <c r="A47" s="12"/>
      <c r="B47" s="39" t="s">
        <v>12</v>
      </c>
      <c r="C47" s="40">
        <v>8</v>
      </c>
      <c r="D47" s="40">
        <v>6</v>
      </c>
      <c r="E47" s="41">
        <v>20000</v>
      </c>
      <c r="F47" s="42">
        <v>1</v>
      </c>
      <c r="G47" s="23">
        <v>114.614</v>
      </c>
      <c r="H47" s="29">
        <v>1661.614</v>
      </c>
      <c r="I47" s="28"/>
      <c r="J47" s="29">
        <v>1779.5889999999999</v>
      </c>
    </row>
    <row r="48" spans="1:10" ht="30" customHeight="1" x14ac:dyDescent="0.2">
      <c r="A48" s="12"/>
      <c r="B48" s="39" t="s">
        <v>6</v>
      </c>
      <c r="C48" s="40">
        <v>8</v>
      </c>
      <c r="D48" s="40">
        <v>6</v>
      </c>
      <c r="E48" s="41">
        <v>4529900</v>
      </c>
      <c r="F48" s="42">
        <v>1</v>
      </c>
      <c r="G48" s="23">
        <v>31.672999999999998</v>
      </c>
      <c r="H48" s="29">
        <v>1077.673</v>
      </c>
      <c r="I48" s="28"/>
      <c r="J48" s="29">
        <v>1159.636</v>
      </c>
    </row>
    <row r="49" spans="1:10" ht="33.75" customHeight="1" x14ac:dyDescent="0.2">
      <c r="A49" s="12"/>
      <c r="B49" s="39" t="s">
        <v>90</v>
      </c>
      <c r="C49" s="40">
        <v>9</v>
      </c>
      <c r="D49" s="40">
        <v>8</v>
      </c>
      <c r="E49" s="41">
        <v>5129700</v>
      </c>
      <c r="F49" s="42">
        <v>2</v>
      </c>
      <c r="G49" s="23">
        <v>-17.234000000000002</v>
      </c>
      <c r="H49" s="29">
        <v>323.76600000000002</v>
      </c>
      <c r="I49" s="28"/>
      <c r="J49" s="29">
        <v>346.75400000000002</v>
      </c>
    </row>
    <row r="50" spans="1:10" ht="30" customHeight="1" x14ac:dyDescent="0.2">
      <c r="A50" s="11">
        <v>956</v>
      </c>
      <c r="B50" s="113" t="s">
        <v>91</v>
      </c>
      <c r="C50" s="114"/>
      <c r="D50" s="114"/>
      <c r="E50" s="114"/>
      <c r="F50" s="115"/>
      <c r="G50" s="24">
        <f>G51</f>
        <v>-293</v>
      </c>
      <c r="H50" s="24">
        <f>H51</f>
        <v>0</v>
      </c>
      <c r="I50" s="24">
        <f>I51</f>
        <v>0</v>
      </c>
      <c r="J50" s="24">
        <f>J51</f>
        <v>0</v>
      </c>
    </row>
    <row r="51" spans="1:10" ht="40.5" customHeight="1" x14ac:dyDescent="0.2">
      <c r="A51" s="12"/>
      <c r="B51" s="43" t="s">
        <v>114</v>
      </c>
      <c r="C51" s="44">
        <v>10</v>
      </c>
      <c r="D51" s="44">
        <v>1</v>
      </c>
      <c r="E51" s="45">
        <v>4900000</v>
      </c>
      <c r="F51" s="46">
        <v>5</v>
      </c>
      <c r="G51" s="23">
        <v>-293</v>
      </c>
      <c r="H51" s="29"/>
      <c r="I51" s="29"/>
      <c r="J51" s="29"/>
    </row>
    <row r="52" spans="1:10" ht="31.5" customHeight="1" x14ac:dyDescent="0.2">
      <c r="A52" s="11">
        <v>979</v>
      </c>
      <c r="B52" s="113" t="s">
        <v>92</v>
      </c>
      <c r="C52" s="114"/>
      <c r="D52" s="114"/>
      <c r="E52" s="114"/>
      <c r="F52" s="115"/>
      <c r="G52" s="24">
        <f>G53+G54</f>
        <v>67.953999999999994</v>
      </c>
      <c r="H52" s="24">
        <f>H53+H54</f>
        <v>1925.9540000000002</v>
      </c>
      <c r="I52" s="24">
        <f>I53+I54</f>
        <v>0</v>
      </c>
      <c r="J52" s="24">
        <f>J53+J54</f>
        <v>2062.2640000000001</v>
      </c>
    </row>
    <row r="53" spans="1:10" ht="57" customHeight="1" x14ac:dyDescent="0.2">
      <c r="A53" s="12"/>
      <c r="B53" s="39" t="s">
        <v>93</v>
      </c>
      <c r="C53" s="40">
        <v>1</v>
      </c>
      <c r="D53" s="40">
        <v>3</v>
      </c>
      <c r="E53" s="41">
        <v>20000</v>
      </c>
      <c r="F53" s="42">
        <v>1</v>
      </c>
      <c r="G53" s="23">
        <v>24.73</v>
      </c>
      <c r="H53" s="29">
        <v>924.73</v>
      </c>
      <c r="I53" s="22"/>
      <c r="J53" s="29">
        <v>990.125</v>
      </c>
    </row>
    <row r="54" spans="1:10" ht="69.75" customHeight="1" x14ac:dyDescent="0.2">
      <c r="A54" s="12"/>
      <c r="B54" s="39" t="s">
        <v>94</v>
      </c>
      <c r="C54" s="40">
        <v>1</v>
      </c>
      <c r="D54" s="40">
        <v>3</v>
      </c>
      <c r="E54" s="41">
        <v>20000</v>
      </c>
      <c r="F54" s="42">
        <v>12</v>
      </c>
      <c r="G54" s="23">
        <v>43.223999999999997</v>
      </c>
      <c r="H54" s="29">
        <v>1001.224</v>
      </c>
      <c r="I54" s="22"/>
      <c r="J54" s="29">
        <v>1072.1389999999999</v>
      </c>
    </row>
    <row r="55" spans="1:10" ht="32.25" customHeight="1" x14ac:dyDescent="0.2">
      <c r="A55" s="12"/>
      <c r="B55" s="47" t="s">
        <v>95</v>
      </c>
      <c r="C55" s="40"/>
      <c r="D55" s="40"/>
      <c r="E55" s="41"/>
      <c r="F55" s="42"/>
      <c r="G55" s="23">
        <v>-1941.518</v>
      </c>
      <c r="H55" s="29">
        <v>3312.482</v>
      </c>
      <c r="I55" s="22"/>
      <c r="J55" s="29">
        <v>6895.1090000000004</v>
      </c>
    </row>
    <row r="56" spans="1:10" ht="24" customHeight="1" x14ac:dyDescent="0.2">
      <c r="A56" s="107" t="s">
        <v>96</v>
      </c>
      <c r="B56" s="108"/>
      <c r="C56" s="108"/>
      <c r="D56" s="108"/>
      <c r="E56" s="108"/>
      <c r="F56" s="109"/>
      <c r="G56" s="38">
        <f>G11+G17+G29+G34+G39+G52+G55+G50</f>
        <v>27427.297000000002</v>
      </c>
      <c r="H56" s="31">
        <f>H11+H17+H29+H34+H39+H52+H55+H50</f>
        <v>132499.29699999999</v>
      </c>
      <c r="I56" s="31">
        <f>I11+I17+I29+I34+I39+I52+I55+I50</f>
        <v>0</v>
      </c>
      <c r="J56" s="31">
        <f>J11+J17+J29+J34+J39+J52+J55+J50</f>
        <v>137902.17800000001</v>
      </c>
    </row>
    <row r="57" spans="1:10" ht="59.25" customHeight="1" x14ac:dyDescent="0.2"/>
    <row r="58" spans="1:10" ht="108" customHeight="1" x14ac:dyDescent="0.2"/>
    <row r="60" spans="1:10" ht="97.5" customHeight="1" x14ac:dyDescent="0.2"/>
    <row r="61" spans="1:10" ht="108" customHeight="1" x14ac:dyDescent="0.2"/>
    <row r="62" spans="1:10" ht="31.5" customHeight="1" x14ac:dyDescent="0.2"/>
  </sheetData>
  <mergeCells count="23">
    <mergeCell ref="A1:J1"/>
    <mergeCell ref="A2:J2"/>
    <mergeCell ref="A6:J6"/>
    <mergeCell ref="A8:A9"/>
    <mergeCell ref="B8:B9"/>
    <mergeCell ref="A7:I7"/>
    <mergeCell ref="F8:F9"/>
    <mergeCell ref="C8:C9"/>
    <mergeCell ref="A56:F56"/>
    <mergeCell ref="B39:F39"/>
    <mergeCell ref="B52:F52"/>
    <mergeCell ref="B11:F11"/>
    <mergeCell ref="B50:F50"/>
    <mergeCell ref="B17:F17"/>
    <mergeCell ref="B29:F29"/>
    <mergeCell ref="B34:F34"/>
    <mergeCell ref="A10:F10"/>
    <mergeCell ref="E8:E9"/>
    <mergeCell ref="A3:J3"/>
    <mergeCell ref="G8:I8"/>
    <mergeCell ref="D8:D9"/>
    <mergeCell ref="A4:J4"/>
    <mergeCell ref="J8:J9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R36"/>
  <sheetViews>
    <sheetView tabSelected="1" topLeftCell="B1" zoomScale="110" zoomScaleNormal="110" zoomScaleSheetLayoutView="100" workbookViewId="0">
      <selection activeCell="J32" sqref="J32"/>
    </sheetView>
  </sheetViews>
  <sheetFormatPr defaultRowHeight="12.75" x14ac:dyDescent="0.2"/>
  <cols>
    <col min="1" max="1" width="0.42578125" style="32" hidden="1" customWidth="1"/>
    <col min="2" max="2" width="25.140625" style="62" customWidth="1"/>
    <col min="3" max="3" width="11.7109375" style="62" customWidth="1"/>
    <col min="4" max="4" width="14.7109375" style="62" customWidth="1"/>
    <col min="5" max="5" width="11.5703125" style="62" customWidth="1"/>
    <col min="6" max="6" width="12" style="62" customWidth="1"/>
    <col min="7" max="8" width="15.5703125" style="62" customWidth="1"/>
    <col min="10" max="10" width="14" bestFit="1" customWidth="1"/>
    <col min="11" max="11" width="14.42578125" customWidth="1"/>
    <col min="12" max="12" width="5.28515625" customWidth="1"/>
    <col min="13" max="13" width="14.7109375" customWidth="1"/>
    <col min="15" max="15" width="13.28515625" customWidth="1"/>
  </cols>
  <sheetData>
    <row r="1" spans="1:9" x14ac:dyDescent="0.2">
      <c r="F1" s="136" t="s">
        <v>165</v>
      </c>
      <c r="G1" s="136"/>
      <c r="H1" s="136"/>
      <c r="I1" s="56"/>
    </row>
    <row r="2" spans="1:9" x14ac:dyDescent="0.2">
      <c r="B2" s="135" t="s">
        <v>135</v>
      </c>
      <c r="C2" s="135"/>
      <c r="D2" s="135"/>
      <c r="E2" s="135"/>
      <c r="F2" s="135"/>
      <c r="G2" s="135"/>
      <c r="H2" s="135"/>
    </row>
    <row r="3" spans="1:9" x14ac:dyDescent="0.2">
      <c r="B3" s="135" t="s">
        <v>164</v>
      </c>
      <c r="C3" s="135"/>
      <c r="D3" s="135"/>
      <c r="E3" s="135"/>
      <c r="F3" s="135"/>
      <c r="G3" s="135"/>
      <c r="H3" s="135"/>
    </row>
    <row r="4" spans="1:9" x14ac:dyDescent="0.2">
      <c r="B4" s="135" t="s">
        <v>163</v>
      </c>
      <c r="C4" s="135"/>
      <c r="D4" s="135"/>
      <c r="E4" s="135"/>
      <c r="F4" s="135"/>
      <c r="G4" s="135"/>
      <c r="H4" s="135"/>
    </row>
    <row r="5" spans="1:9" x14ac:dyDescent="0.2">
      <c r="B5" s="135" t="str">
        <f>"на " &amp;2023&amp; " год и плановый период " &amp; 2023+1 &amp; " и " &amp; 2023+2 &amp;" годов"</f>
        <v>на 2023 год и плановый период 2024 и 2025 годов</v>
      </c>
      <c r="C5" s="135"/>
      <c r="D5" s="135"/>
      <c r="E5" s="135"/>
      <c r="F5" s="135"/>
      <c r="G5" s="135"/>
      <c r="H5" s="135"/>
    </row>
    <row r="6" spans="1:9" x14ac:dyDescent="0.2">
      <c r="B6" s="135"/>
      <c r="C6" s="135"/>
      <c r="D6" s="135"/>
      <c r="E6" s="135"/>
      <c r="F6" s="135"/>
      <c r="G6" s="135"/>
      <c r="H6" s="135"/>
    </row>
    <row r="7" spans="1:9" ht="0.75" customHeight="1" x14ac:dyDescent="0.25">
      <c r="F7" s="137"/>
      <c r="G7" s="137"/>
      <c r="H7" s="137"/>
    </row>
    <row r="8" spans="1:9" s="51" customFormat="1" x14ac:dyDescent="0.2">
      <c r="A8" s="123" t="s">
        <v>139</v>
      </c>
      <c r="B8" s="63" t="s">
        <v>168</v>
      </c>
      <c r="C8" s="64"/>
      <c r="D8" s="65"/>
      <c r="E8" s="66">
        <v>363</v>
      </c>
      <c r="F8" s="67" t="str">
        <f>IF(E8&lt;1,"Необходимо ввести объём средств, перечисляемых из ФК (РФФПП) !",IF(E9&lt;1,"Необходимо ввести положительно значение дополнительных средств",""))</f>
        <v/>
      </c>
      <c r="G8" s="68"/>
      <c r="H8" s="69"/>
    </row>
    <row r="9" spans="1:9" s="51" customFormat="1" x14ac:dyDescent="0.2">
      <c r="A9" s="123"/>
      <c r="B9" s="63" t="s">
        <v>169</v>
      </c>
      <c r="C9" s="64"/>
      <c r="D9" s="65"/>
      <c r="E9" s="66">
        <v>24525</v>
      </c>
      <c r="F9" s="70"/>
      <c r="G9" s="68"/>
      <c r="H9" s="69"/>
    </row>
    <row r="10" spans="1:9" s="51" customFormat="1" x14ac:dyDescent="0.2">
      <c r="A10" s="123"/>
      <c r="B10" s="63" t="s">
        <v>170</v>
      </c>
      <c r="C10" s="64"/>
      <c r="D10" s="65"/>
      <c r="E10" s="71">
        <v>0.9</v>
      </c>
      <c r="F10" s="67" t="str">
        <f>IF(OR(E10&lt;0.6,E10&gt;0.9),"Значение коэффициента должно быть в пределах от 0,6 до 0,9","")</f>
        <v/>
      </c>
      <c r="G10" s="68"/>
      <c r="H10" s="69"/>
    </row>
    <row r="11" spans="1:9" s="51" customFormat="1" x14ac:dyDescent="0.2">
      <c r="A11" s="52"/>
      <c r="B11" s="67"/>
      <c r="C11" s="68"/>
      <c r="D11" s="68"/>
      <c r="E11" s="68"/>
      <c r="F11" s="68"/>
      <c r="G11" s="68"/>
      <c r="H11" s="68"/>
    </row>
    <row r="12" spans="1:9" ht="52.5" customHeight="1" x14ac:dyDescent="0.2">
      <c r="A12" s="34"/>
      <c r="B12" s="138" t="s">
        <v>166</v>
      </c>
      <c r="C12" s="139"/>
      <c r="D12" s="139"/>
      <c r="E12" s="139"/>
      <c r="F12" s="139"/>
      <c r="G12" s="139"/>
      <c r="H12" s="140"/>
    </row>
    <row r="13" spans="1:9" ht="10.5" customHeight="1" x14ac:dyDescent="0.2">
      <c r="A13" s="35"/>
      <c r="B13" s="133"/>
      <c r="C13" s="133"/>
      <c r="D13" s="133"/>
      <c r="E13" s="133"/>
      <c r="F13" s="133"/>
      <c r="G13" s="133"/>
      <c r="H13" s="134"/>
    </row>
    <row r="14" spans="1:9" hidden="1" x14ac:dyDescent="0.2">
      <c r="A14" s="34"/>
      <c r="B14" s="72"/>
      <c r="C14" s="73"/>
      <c r="D14" s="67"/>
      <c r="E14" s="67"/>
      <c r="F14" s="67"/>
      <c r="G14" s="74"/>
      <c r="H14" s="75">
        <v>0</v>
      </c>
    </row>
    <row r="15" spans="1:9" s="51" customFormat="1" x14ac:dyDescent="0.2">
      <c r="A15" s="123" t="s">
        <v>140</v>
      </c>
      <c r="B15" s="124" t="s">
        <v>141</v>
      </c>
      <c r="C15" s="125"/>
      <c r="D15" s="125"/>
      <c r="E15" s="126"/>
      <c r="F15" s="76">
        <f>E8</f>
        <v>363</v>
      </c>
      <c r="G15" s="127"/>
      <c r="H15" s="128"/>
    </row>
    <row r="16" spans="1:9" s="51" customFormat="1" x14ac:dyDescent="0.2">
      <c r="A16" s="123"/>
      <c r="B16" s="124" t="s">
        <v>142</v>
      </c>
      <c r="C16" s="125"/>
      <c r="D16" s="125"/>
      <c r="E16" s="126"/>
      <c r="F16" s="76">
        <v>24525</v>
      </c>
      <c r="G16" s="127"/>
      <c r="H16" s="128"/>
    </row>
    <row r="17" spans="1:18" s="51" customFormat="1" x14ac:dyDescent="0.2">
      <c r="A17" s="123"/>
      <c r="B17" s="129" t="s">
        <v>167</v>
      </c>
      <c r="C17" s="129"/>
      <c r="D17" s="129"/>
      <c r="E17" s="129">
        <v>-3.7778706683311344E+16</v>
      </c>
      <c r="F17" s="77">
        <f>SUM(F15:F16)</f>
        <v>24888</v>
      </c>
      <c r="G17" s="127"/>
      <c r="H17" s="128"/>
    </row>
    <row r="18" spans="1:18" s="51" customFormat="1" x14ac:dyDescent="0.2">
      <c r="A18" s="123"/>
      <c r="B18" s="78"/>
      <c r="C18" s="73"/>
      <c r="D18" s="73"/>
      <c r="E18" s="68"/>
      <c r="F18" s="79"/>
      <c r="G18" s="127"/>
      <c r="H18" s="128"/>
    </row>
    <row r="19" spans="1:18" s="51" customFormat="1" ht="10.5" customHeight="1" x14ac:dyDescent="0.2">
      <c r="A19" s="123"/>
      <c r="B19" s="130" t="s">
        <v>159</v>
      </c>
      <c r="C19" s="131"/>
      <c r="D19" s="132"/>
      <c r="E19" s="80">
        <v>4998.7</v>
      </c>
      <c r="F19" s="81"/>
      <c r="G19" s="127"/>
      <c r="H19" s="128"/>
    </row>
    <row r="20" spans="1:18" s="51" customFormat="1" hidden="1" x14ac:dyDescent="0.2">
      <c r="A20" s="53"/>
      <c r="B20" s="72"/>
      <c r="C20" s="73"/>
      <c r="D20" s="73"/>
      <c r="E20" s="73"/>
      <c r="F20" s="73"/>
      <c r="G20" s="74"/>
      <c r="H20" s="75"/>
    </row>
    <row r="21" spans="1:18" s="51" customFormat="1" x14ac:dyDescent="0.2">
      <c r="A21" s="53"/>
      <c r="B21" s="141" t="s">
        <v>143</v>
      </c>
      <c r="C21" s="141" t="s">
        <v>144</v>
      </c>
      <c r="D21" s="141" t="s">
        <v>145</v>
      </c>
      <c r="E21" s="141" t="s">
        <v>146</v>
      </c>
      <c r="F21" s="142" t="s">
        <v>147</v>
      </c>
      <c r="G21" s="142"/>
      <c r="H21" s="142"/>
    </row>
    <row r="22" spans="1:18" s="51" customFormat="1" ht="76.5" x14ac:dyDescent="0.2">
      <c r="A22" s="54"/>
      <c r="B22" s="141"/>
      <c r="C22" s="141"/>
      <c r="D22" s="141"/>
      <c r="E22" s="141"/>
      <c r="F22" s="82" t="s">
        <v>148</v>
      </c>
      <c r="G22" s="82" t="str">
        <f>"2-я часть (исходя расчётной бюджетной обеспеченности)
["&amp;ROUND(E19,1)&amp;"-(4)]х
(3)/1000х"&amp;E10</f>
        <v>2-я часть (исходя расчётной бюджетной обеспеченности)
[4998,7-(4)]х
(3)/1000х0,9</v>
      </c>
      <c r="H22" s="83" t="s">
        <v>149</v>
      </c>
    </row>
    <row r="23" spans="1:18" s="51" customFormat="1" x14ac:dyDescent="0.2">
      <c r="A23" s="54"/>
      <c r="B23" s="84" t="s">
        <v>150</v>
      </c>
      <c r="C23" s="84" t="s">
        <v>151</v>
      </c>
      <c r="D23" s="84" t="s">
        <v>152</v>
      </c>
      <c r="E23" s="84" t="s">
        <v>153</v>
      </c>
      <c r="F23" s="84" t="s">
        <v>154</v>
      </c>
      <c r="G23" s="84" t="s">
        <v>155</v>
      </c>
      <c r="H23" s="84" t="s">
        <v>156</v>
      </c>
      <c r="K23" s="57"/>
    </row>
    <row r="24" spans="1:18" s="51" customFormat="1" x14ac:dyDescent="0.2">
      <c r="A24" s="54">
        <v>1</v>
      </c>
      <c r="B24" s="85" t="s">
        <v>162</v>
      </c>
      <c r="C24" s="86">
        <v>24100.19</v>
      </c>
      <c r="D24" s="87">
        <v>7408</v>
      </c>
      <c r="E24" s="143">
        <v>3253.2649999999999</v>
      </c>
      <c r="F24" s="144">
        <v>203.47300000000001</v>
      </c>
      <c r="G24" s="145">
        <v>11636.868</v>
      </c>
      <c r="H24" s="144">
        <v>11840.341</v>
      </c>
      <c r="J24" s="59"/>
      <c r="K24" s="60"/>
      <c r="M24" s="57"/>
      <c r="O24" s="57"/>
    </row>
    <row r="25" spans="1:18" x14ac:dyDescent="0.2">
      <c r="A25" s="34">
        <v>2</v>
      </c>
      <c r="B25" s="85" t="s">
        <v>115</v>
      </c>
      <c r="C25" s="86">
        <v>2369.37</v>
      </c>
      <c r="D25" s="87">
        <v>1533</v>
      </c>
      <c r="E25" s="143">
        <v>1545.577</v>
      </c>
      <c r="F25" s="144">
        <v>42.106000000000002</v>
      </c>
      <c r="G25" s="146">
        <v>4764.2129999999997</v>
      </c>
      <c r="H25" s="144">
        <v>4806.3190000000004</v>
      </c>
      <c r="J25" s="59"/>
      <c r="K25" s="60"/>
      <c r="M25" s="57"/>
      <c r="O25" s="57"/>
    </row>
    <row r="26" spans="1:18" x14ac:dyDescent="0.2">
      <c r="A26" s="34">
        <v>3</v>
      </c>
      <c r="B26" s="85" t="s">
        <v>116</v>
      </c>
      <c r="C26" s="86">
        <v>1565.65</v>
      </c>
      <c r="D26" s="87">
        <v>778</v>
      </c>
      <c r="E26" s="143">
        <v>2012.404</v>
      </c>
      <c r="F26" s="144">
        <v>21.369</v>
      </c>
      <c r="G26" s="146">
        <v>2090.9740000000002</v>
      </c>
      <c r="H26" s="144">
        <v>2112.3429999999998</v>
      </c>
      <c r="J26" s="59"/>
      <c r="K26" s="60"/>
      <c r="M26" s="57"/>
      <c r="O26" s="57"/>
    </row>
    <row r="27" spans="1:18" x14ac:dyDescent="0.2">
      <c r="A27" s="34">
        <v>4</v>
      </c>
      <c r="B27" s="85" t="s">
        <v>117</v>
      </c>
      <c r="C27" s="86">
        <v>3938.9160000000002</v>
      </c>
      <c r="D27" s="87">
        <v>946</v>
      </c>
      <c r="E27" s="143">
        <v>4163.759</v>
      </c>
      <c r="F27" s="144">
        <v>25.984000000000002</v>
      </c>
      <c r="G27" s="146">
        <v>710.83100000000002</v>
      </c>
      <c r="H27" s="144">
        <v>736.81500000000005</v>
      </c>
      <c r="J27" s="59"/>
      <c r="K27" s="60"/>
      <c r="M27" s="57"/>
      <c r="O27" s="57"/>
    </row>
    <row r="28" spans="1:18" x14ac:dyDescent="0.2">
      <c r="A28" s="34">
        <v>5</v>
      </c>
      <c r="B28" s="85" t="s">
        <v>118</v>
      </c>
      <c r="C28" s="86">
        <v>4382.49</v>
      </c>
      <c r="D28" s="87">
        <v>1772</v>
      </c>
      <c r="E28" s="143">
        <v>2473.1880000000001</v>
      </c>
      <c r="F28" s="144">
        <v>48.670999999999999</v>
      </c>
      <c r="G28" s="146">
        <v>4027.6149999999998</v>
      </c>
      <c r="H28" s="144">
        <v>4076.2860000000001</v>
      </c>
      <c r="J28" s="59"/>
      <c r="K28" s="60"/>
      <c r="M28" s="57"/>
      <c r="O28" s="57"/>
    </row>
    <row r="29" spans="1:18" x14ac:dyDescent="0.2">
      <c r="A29" s="34">
        <v>6</v>
      </c>
      <c r="B29" s="85" t="s">
        <v>119</v>
      </c>
      <c r="C29" s="86">
        <v>2455.62</v>
      </c>
      <c r="D29" s="87">
        <v>779</v>
      </c>
      <c r="E29" s="143">
        <v>3152.2719999999999</v>
      </c>
      <c r="F29" s="147">
        <v>21.396999999999998</v>
      </c>
      <c r="G29" s="146">
        <v>1294.499</v>
      </c>
      <c r="H29" s="144">
        <v>1315.896</v>
      </c>
      <c r="J29" s="59"/>
      <c r="K29" s="60"/>
      <c r="M29" s="57"/>
      <c r="O29" s="57"/>
    </row>
    <row r="30" spans="1:18" x14ac:dyDescent="0.2">
      <c r="A30" s="36"/>
      <c r="B30" s="88" t="s">
        <v>157</v>
      </c>
      <c r="C30" s="89">
        <f>SUM(C24:C29)</f>
        <v>38812.236000000004</v>
      </c>
      <c r="D30" s="90">
        <f>SUM(D24:D29)</f>
        <v>13216</v>
      </c>
      <c r="E30" s="143">
        <f t="shared" ref="E30" si="0">IF(D30&gt;0,C30/D30*1000,"")</f>
        <v>2936.7611985472158</v>
      </c>
      <c r="F30" s="89">
        <f>SUM(F24:F29)</f>
        <v>362.99999999999994</v>
      </c>
      <c r="G30" s="89">
        <f>SUM(G24:G29)</f>
        <v>24524.999999999996</v>
      </c>
      <c r="H30" s="89">
        <f>SUM(H24:H29)</f>
        <v>24888</v>
      </c>
      <c r="J30" s="59"/>
      <c r="K30" s="61"/>
      <c r="L30" s="58"/>
      <c r="M30" s="58"/>
      <c r="N30" s="58"/>
      <c r="O30" s="58"/>
      <c r="P30" s="55"/>
      <c r="Q30" s="55"/>
      <c r="R30" s="55"/>
    </row>
    <row r="31" spans="1:18" hidden="1" x14ac:dyDescent="0.2">
      <c r="A31" s="33"/>
      <c r="B31" s="91"/>
      <c r="C31" s="92">
        <f>SUM(C24:C30)</f>
        <v>77624.472000000009</v>
      </c>
      <c r="D31" s="91"/>
      <c r="E31" s="91"/>
      <c r="F31" s="91"/>
      <c r="G31" s="91"/>
      <c r="H31" s="91"/>
      <c r="J31" s="55"/>
      <c r="K31" s="55"/>
      <c r="L31" s="55"/>
      <c r="M31" s="55"/>
      <c r="N31" s="55"/>
      <c r="O31" s="55"/>
      <c r="P31" s="55"/>
      <c r="Q31" s="55"/>
      <c r="R31" s="55"/>
    </row>
    <row r="32" spans="1:18" x14ac:dyDescent="0.2">
      <c r="A32" s="37"/>
      <c r="B32" s="93"/>
      <c r="C32" s="93"/>
      <c r="D32" s="93"/>
      <c r="E32" s="93"/>
      <c r="F32" s="93"/>
      <c r="G32" s="93"/>
      <c r="H32" s="93"/>
      <c r="J32" s="55"/>
      <c r="K32" s="55"/>
      <c r="L32" s="55"/>
      <c r="M32" s="55"/>
      <c r="N32" s="55"/>
      <c r="O32" s="55"/>
      <c r="P32" s="55"/>
      <c r="Q32" s="55"/>
      <c r="R32" s="55"/>
    </row>
    <row r="33" spans="1:8" x14ac:dyDescent="0.2">
      <c r="A33" s="37"/>
      <c r="B33" s="93"/>
      <c r="C33" s="93"/>
      <c r="D33" s="93"/>
      <c r="E33" s="93"/>
      <c r="F33" s="93"/>
      <c r="G33" s="93"/>
      <c r="H33" s="93"/>
    </row>
    <row r="34" spans="1:8" x14ac:dyDescent="0.2">
      <c r="A34" s="37"/>
      <c r="B34" s="93"/>
      <c r="C34" s="93"/>
      <c r="D34" s="93"/>
      <c r="E34" s="93"/>
      <c r="F34" s="93"/>
      <c r="G34" s="93"/>
      <c r="H34" s="93"/>
    </row>
    <row r="35" spans="1:8" x14ac:dyDescent="0.2">
      <c r="A35" s="37"/>
      <c r="B35" s="93"/>
      <c r="C35" s="93"/>
      <c r="D35" s="93"/>
      <c r="E35" s="93"/>
      <c r="F35" s="93"/>
      <c r="G35" s="93"/>
      <c r="H35" s="93"/>
    </row>
    <row r="36" spans="1:8" x14ac:dyDescent="0.2">
      <c r="A36" s="37"/>
      <c r="B36" s="93"/>
      <c r="C36" s="93"/>
      <c r="D36" s="93"/>
      <c r="E36" s="93"/>
      <c r="F36" s="93"/>
      <c r="G36" s="93"/>
      <c r="H36" s="93"/>
    </row>
  </sheetData>
  <mergeCells count="21">
    <mergeCell ref="B21:B22"/>
    <mergeCell ref="C21:C22"/>
    <mergeCell ref="D21:D22"/>
    <mergeCell ref="E21:E22"/>
    <mergeCell ref="F21:H21"/>
    <mergeCell ref="F1:H1"/>
    <mergeCell ref="F7:H7"/>
    <mergeCell ref="B2:H2"/>
    <mergeCell ref="A8:A10"/>
    <mergeCell ref="B12:H12"/>
    <mergeCell ref="B13:H13"/>
    <mergeCell ref="B3:H3"/>
    <mergeCell ref="B4:H4"/>
    <mergeCell ref="B6:H6"/>
    <mergeCell ref="B5:H5"/>
    <mergeCell ref="A15:A19"/>
    <mergeCell ref="B15:E15"/>
    <mergeCell ref="G15:H19"/>
    <mergeCell ref="B16:E16"/>
    <mergeCell ref="B17:E17"/>
    <mergeCell ref="B19:D19"/>
  </mergeCells>
  <phoneticPr fontId="5" type="noConversion"/>
  <pageMargins left="0.75" right="0.75" top="1" bottom="1" header="0.5" footer="0.5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источники2009-2011 год</vt:lpstr>
      <vt:lpstr>ведомственная 2010-2011</vt:lpstr>
      <vt:lpstr>расчет дотаций</vt:lpstr>
      <vt:lpstr>'источники2009-2011 год'!Область_печати</vt:lpstr>
    </vt:vector>
  </TitlesOfParts>
  <Company>РАЙФО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Клявлинский финотдел</dc:creator>
  <cp:lastModifiedBy>Виктория</cp:lastModifiedBy>
  <cp:lastPrinted>2022-12-28T05:31:45Z</cp:lastPrinted>
  <dcterms:created xsi:type="dcterms:W3CDTF">2004-12-24T04:45:40Z</dcterms:created>
  <dcterms:modified xsi:type="dcterms:W3CDTF">2022-12-28T05:32:41Z</dcterms:modified>
</cp:coreProperties>
</file>