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мольков\БЮДЖЕТ\Проект бюджета\Проект бюджета 2024-2026\2чтение\проект решения 2 чтение\"/>
    </mc:Choice>
  </mc:AlternateContent>
  <bookViews>
    <workbookView xWindow="0" yWindow="0" windowWidth="28800" windowHeight="11265" activeTab="3"/>
  </bookViews>
  <sheets>
    <sheet name="Ведом" sheetId="1" r:id="rId1"/>
    <sheet name="Для работы " sheetId="2" r:id="rId2"/>
    <sheet name="ЦСР_МП" sheetId="7" r:id="rId3"/>
    <sheet name="ФКР_МП" sheetId="8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Ведом!$A$1:$H$365</definedName>
    <definedName name="_xlnm.Print_Area" localSheetId="1">'Для работы '!$A$1:$E$103</definedName>
    <definedName name="_xlnm.Print_Area" localSheetId="2">ЦСР_МП!$A$1:$F$230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F285" i="1" l="1"/>
  <c r="E30" i="7" l="1"/>
  <c r="D30" i="7"/>
  <c r="G182" i="8" l="1"/>
  <c r="G181" i="8" s="1"/>
  <c r="G180" i="8" s="1"/>
  <c r="F182" i="8"/>
  <c r="F181" i="8" s="1"/>
  <c r="F180" i="8" s="1"/>
  <c r="G215" i="8"/>
  <c r="F215" i="8"/>
  <c r="G212" i="8"/>
  <c r="F212" i="8"/>
  <c r="G234" i="8"/>
  <c r="F234" i="8"/>
  <c r="G230" i="8"/>
  <c r="F230" i="8"/>
  <c r="F225" i="8"/>
  <c r="G220" i="8"/>
  <c r="F220" i="8"/>
  <c r="G203" i="8"/>
  <c r="G202" i="8" s="1"/>
  <c r="G201" i="8" s="1"/>
  <c r="F203" i="8"/>
  <c r="F202" i="8" s="1"/>
  <c r="F201" i="8" s="1"/>
  <c r="G170" i="8"/>
  <c r="G169" i="8" s="1"/>
  <c r="G168" i="8" s="1"/>
  <c r="G167" i="8" s="1"/>
  <c r="G166" i="8" s="1"/>
  <c r="F170" i="8"/>
  <c r="F169" i="8" s="1"/>
  <c r="F168" i="8" s="1"/>
  <c r="F173" i="8"/>
  <c r="F172" i="8" s="1"/>
  <c r="F171" i="8" s="1"/>
  <c r="G165" i="8"/>
  <c r="G164" i="8" s="1"/>
  <c r="G163" i="8" s="1"/>
  <c r="G162" i="8" s="1"/>
  <c r="F165" i="8"/>
  <c r="F164" i="8" s="1"/>
  <c r="F163" i="8" s="1"/>
  <c r="F162" i="8" s="1"/>
  <c r="G161" i="8"/>
  <c r="G160" i="8" s="1"/>
  <c r="G159" i="8" s="1"/>
  <c r="F161" i="8"/>
  <c r="F160" i="8" s="1"/>
  <c r="F159" i="8" s="1"/>
  <c r="G158" i="8"/>
  <c r="F158" i="8"/>
  <c r="G154" i="8"/>
  <c r="G151" i="8"/>
  <c r="F151" i="8"/>
  <c r="F154" i="8"/>
  <c r="G148" i="8"/>
  <c r="G147" i="8" s="1"/>
  <c r="G146" i="8" s="1"/>
  <c r="F148" i="8"/>
  <c r="F147" i="8" s="1"/>
  <c r="F146" i="8" s="1"/>
  <c r="G144" i="8"/>
  <c r="F144" i="8"/>
  <c r="G141" i="8"/>
  <c r="F141" i="8"/>
  <c r="G136" i="8"/>
  <c r="G135" i="8" s="1"/>
  <c r="G134" i="8" s="1"/>
  <c r="G133" i="8" s="1"/>
  <c r="G132" i="8" s="1"/>
  <c r="F136" i="8"/>
  <c r="F135" i="8" s="1"/>
  <c r="F134" i="8" s="1"/>
  <c r="F133" i="8" s="1"/>
  <c r="F132" i="8" s="1"/>
  <c r="F131" i="8"/>
  <c r="G127" i="8"/>
  <c r="G126" i="8" s="1"/>
  <c r="G125" i="8" s="1"/>
  <c r="G124" i="8" s="1"/>
  <c r="F127" i="8"/>
  <c r="F126" i="8" s="1"/>
  <c r="F125" i="8" s="1"/>
  <c r="F124" i="8" s="1"/>
  <c r="G117" i="8"/>
  <c r="G116" i="8" s="1"/>
  <c r="G115" i="8" s="1"/>
  <c r="F117" i="8"/>
  <c r="F116" i="8" s="1"/>
  <c r="F115" i="8" s="1"/>
  <c r="G120" i="8"/>
  <c r="F120" i="8"/>
  <c r="G122" i="8"/>
  <c r="F122" i="8"/>
  <c r="G101" i="8"/>
  <c r="G103" i="8"/>
  <c r="G105" i="8"/>
  <c r="F105" i="8"/>
  <c r="F103" i="8"/>
  <c r="F101" i="8"/>
  <c r="G113" i="8"/>
  <c r="F113" i="8"/>
  <c r="G109" i="8"/>
  <c r="F109" i="8"/>
  <c r="G76" i="8"/>
  <c r="G75" i="8" s="1"/>
  <c r="G74" i="8" s="1"/>
  <c r="F76" i="8"/>
  <c r="F75" i="8" s="1"/>
  <c r="F74" i="8" s="1"/>
  <c r="G94" i="8"/>
  <c r="F96" i="8"/>
  <c r="G92" i="8"/>
  <c r="G93" i="8"/>
  <c r="F93" i="8"/>
  <c r="F92" i="8"/>
  <c r="G86" i="8"/>
  <c r="G85" i="8" s="1"/>
  <c r="F86" i="8"/>
  <c r="F85" i="8" s="1"/>
  <c r="G88" i="8"/>
  <c r="G89" i="8"/>
  <c r="F89" i="8"/>
  <c r="F88" i="8"/>
  <c r="G81" i="8"/>
  <c r="G83" i="8"/>
  <c r="F83" i="8"/>
  <c r="F81" i="8"/>
  <c r="G79" i="8"/>
  <c r="F79" i="8"/>
  <c r="G70" i="8"/>
  <c r="G68" i="8"/>
  <c r="G66" i="8"/>
  <c r="G73" i="8"/>
  <c r="F73" i="8"/>
  <c r="F70" i="8"/>
  <c r="F68" i="8"/>
  <c r="F66" i="8"/>
  <c r="F62" i="8"/>
  <c r="G56" i="8"/>
  <c r="F56" i="8"/>
  <c r="G54" i="8"/>
  <c r="F54" i="8"/>
  <c r="G49" i="8"/>
  <c r="F49" i="8"/>
  <c r="G47" i="8"/>
  <c r="F47" i="8"/>
  <c r="G27" i="8"/>
  <c r="G29" i="8"/>
  <c r="G37" i="8"/>
  <c r="G39" i="8"/>
  <c r="F39" i="8"/>
  <c r="F37" i="8"/>
  <c r="G33" i="8"/>
  <c r="F33" i="8"/>
  <c r="G32" i="8"/>
  <c r="G31" i="8" s="1"/>
  <c r="F32" i="8"/>
  <c r="F31" i="8" s="1"/>
  <c r="F30" i="8"/>
  <c r="F29" i="8" s="1"/>
  <c r="F28" i="8"/>
  <c r="F27" i="8" s="1"/>
  <c r="G25" i="8"/>
  <c r="F25" i="8"/>
  <c r="G23" i="8"/>
  <c r="F23" i="8"/>
  <c r="F22" i="8" s="1"/>
  <c r="F20" i="8"/>
  <c r="F167" i="8" l="1"/>
  <c r="F166" i="8" s="1"/>
  <c r="G26" i="8"/>
  <c r="F87" i="8"/>
  <c r="F84" i="8" s="1"/>
  <c r="F26" i="8"/>
  <c r="G197" i="8"/>
  <c r="G196" i="8" s="1"/>
  <c r="G195" i="8"/>
  <c r="G194" i="8" s="1"/>
  <c r="F197" i="8"/>
  <c r="F196" i="8" s="1"/>
  <c r="F195" i="8"/>
  <c r="F194" i="8" s="1"/>
  <c r="G200" i="8"/>
  <c r="G199" i="8" s="1"/>
  <c r="G198" i="8" s="1"/>
  <c r="F200" i="8"/>
  <c r="F199" i="8" s="1"/>
  <c r="F198" i="8" s="1"/>
  <c r="F207" i="8"/>
  <c r="F206" i="8" s="1"/>
  <c r="F205" i="8" s="1"/>
  <c r="F204" i="8" s="1"/>
  <c r="G211" i="8"/>
  <c r="G210" i="8" s="1"/>
  <c r="G214" i="8"/>
  <c r="G213" i="8" s="1"/>
  <c r="F211" i="8"/>
  <c r="F210" i="8" s="1"/>
  <c r="F214" i="8"/>
  <c r="F213" i="8" s="1"/>
  <c r="F219" i="8"/>
  <c r="F218" i="8" s="1"/>
  <c r="F217" i="8" s="1"/>
  <c r="F216" i="8" s="1"/>
  <c r="G227" i="8"/>
  <c r="F227" i="8"/>
  <c r="G233" i="8"/>
  <c r="G231" i="8" s="1"/>
  <c r="F233" i="8"/>
  <c r="F231" i="8" s="1"/>
  <c r="F19" i="8"/>
  <c r="F18" i="8" s="1"/>
  <c r="G16" i="8"/>
  <c r="G15" i="8" s="1"/>
  <c r="G14" i="8" s="1"/>
  <c r="G13" i="8" s="1"/>
  <c r="F16" i="8"/>
  <c r="F15" i="8" s="1"/>
  <c r="F14" i="8" s="1"/>
  <c r="F13" i="8" s="1"/>
  <c r="D90" i="8"/>
  <c r="F55" i="8"/>
  <c r="F53" i="8"/>
  <c r="F95" i="8"/>
  <c r="F94" i="8" s="1"/>
  <c r="G91" i="8"/>
  <c r="G90" i="8" s="1"/>
  <c r="G143" i="8"/>
  <c r="G142" i="8" s="1"/>
  <c r="F143" i="8"/>
  <c r="F142" i="8" s="1"/>
  <c r="D142" i="8"/>
  <c r="F130" i="8"/>
  <c r="F129" i="8" s="1"/>
  <c r="F128" i="8" s="1"/>
  <c r="F123" i="8" s="1"/>
  <c r="G38" i="8"/>
  <c r="F38" i="8"/>
  <c r="G36" i="8"/>
  <c r="F36" i="8"/>
  <c r="G178" i="8"/>
  <c r="G177" i="8" s="1"/>
  <c r="G176" i="8" s="1"/>
  <c r="G175" i="8" s="1"/>
  <c r="G121" i="8"/>
  <c r="F121" i="8"/>
  <c r="D122" i="8"/>
  <c r="D121" i="8"/>
  <c r="G119" i="8"/>
  <c r="F119" i="8"/>
  <c r="G82" i="8"/>
  <c r="F82" i="8"/>
  <c r="G80" i="8"/>
  <c r="F80" i="8"/>
  <c r="G78" i="8"/>
  <c r="F78" i="8"/>
  <c r="F61" i="8"/>
  <c r="F60" i="8" s="1"/>
  <c r="F59" i="8" s="1"/>
  <c r="G24" i="8"/>
  <c r="F24" i="8"/>
  <c r="G22" i="8"/>
  <c r="G112" i="8"/>
  <c r="G111" i="8" s="1"/>
  <c r="G110" i="8" s="1"/>
  <c r="F112" i="8"/>
  <c r="F111" i="8" s="1"/>
  <c r="F110" i="8" s="1"/>
  <c r="G108" i="8"/>
  <c r="G107" i="8" s="1"/>
  <c r="G106" i="8" s="1"/>
  <c r="F108" i="8"/>
  <c r="F107" i="8" s="1"/>
  <c r="F106" i="8" s="1"/>
  <c r="G219" i="8"/>
  <c r="G218" i="8" s="1"/>
  <c r="G217" i="8" s="1"/>
  <c r="G216" i="8" s="1"/>
  <c r="G140" i="8"/>
  <c r="G139" i="8" s="1"/>
  <c r="F140" i="8"/>
  <c r="F139" i="8" s="1"/>
  <c r="G72" i="8"/>
  <c r="G71" i="8" s="1"/>
  <c r="F72" i="8"/>
  <c r="F71" i="8" s="1"/>
  <c r="G104" i="8"/>
  <c r="F104" i="8"/>
  <c r="G102" i="8"/>
  <c r="F102" i="8"/>
  <c r="G100" i="8"/>
  <c r="F100" i="8"/>
  <c r="G69" i="8"/>
  <c r="F69" i="8"/>
  <c r="G67" i="8"/>
  <c r="F67" i="8"/>
  <c r="G65" i="8"/>
  <c r="F65" i="8"/>
  <c r="G51" i="8"/>
  <c r="G50" i="8" s="1"/>
  <c r="G225" i="8"/>
  <c r="G224" i="8" s="1"/>
  <c r="G223" i="8" s="1"/>
  <c r="G222" i="8" s="1"/>
  <c r="G221" i="8" s="1"/>
  <c r="G48" i="8"/>
  <c r="F48" i="8"/>
  <c r="G46" i="8"/>
  <c r="F46" i="8"/>
  <c r="F193" i="8" l="1"/>
  <c r="F192" i="8" s="1"/>
  <c r="G193" i="8"/>
  <c r="G192" i="8" s="1"/>
  <c r="G138" i="8"/>
  <c r="F138" i="8"/>
  <c r="F99" i="8"/>
  <c r="F118" i="8"/>
  <c r="F114" i="8" s="1"/>
  <c r="G118" i="8"/>
  <c r="G114" i="8" s="1"/>
  <c r="G77" i="8"/>
  <c r="G99" i="8"/>
  <c r="F77" i="8"/>
  <c r="F35" i="8"/>
  <c r="F64" i="8"/>
  <c r="G64" i="8"/>
  <c r="G45" i="8"/>
  <c r="G44" i="8" s="1"/>
  <c r="F209" i="8"/>
  <c r="F208" i="8" s="1"/>
  <c r="G209" i="8"/>
  <c r="G208" i="8" s="1"/>
  <c r="F226" i="8"/>
  <c r="G226" i="8"/>
  <c r="F232" i="8"/>
  <c r="G232" i="8"/>
  <c r="F21" i="8"/>
  <c r="G21" i="8"/>
  <c r="G87" i="8"/>
  <c r="G84" i="8" s="1"/>
  <c r="F91" i="8"/>
  <c r="F90" i="8" s="1"/>
  <c r="G35" i="8"/>
  <c r="G305" i="1"/>
  <c r="F17" i="8" l="1"/>
  <c r="F98" i="8"/>
  <c r="F97" i="8"/>
  <c r="G98" i="8"/>
  <c r="G97" i="8"/>
  <c r="F63" i="8"/>
  <c r="G63" i="8"/>
  <c r="G17" i="8"/>
  <c r="G127" i="1"/>
  <c r="F127" i="1"/>
  <c r="E121" i="7" l="1"/>
  <c r="D121" i="7"/>
  <c r="D112" i="7" l="1"/>
  <c r="D92" i="7"/>
  <c r="F224" i="1"/>
  <c r="F223" i="1" s="1"/>
  <c r="F176" i="1"/>
  <c r="D72" i="7" l="1"/>
  <c r="D71" i="7" s="1"/>
  <c r="D70" i="7" s="1"/>
  <c r="D133" i="7" l="1"/>
  <c r="E16" i="7"/>
  <c r="D16" i="7"/>
  <c r="G117" i="1"/>
  <c r="G116" i="1" s="1"/>
  <c r="F117" i="1"/>
  <c r="F116" i="1" s="1"/>
  <c r="F39" i="1"/>
  <c r="F38" i="1" s="1"/>
  <c r="F36" i="1"/>
  <c r="F35" i="1" s="1"/>
  <c r="F34" i="1" l="1"/>
  <c r="G102" i="1" l="1"/>
  <c r="G101" i="1" s="1"/>
  <c r="G100" i="1" s="1"/>
  <c r="D34" i="2" s="1"/>
  <c r="D33" i="2" s="1"/>
  <c r="E119" i="7" l="1"/>
  <c r="D119" i="7"/>
  <c r="E109" i="7" l="1"/>
  <c r="D109" i="7"/>
  <c r="D77" i="7"/>
  <c r="E28" i="7" l="1"/>
  <c r="D28" i="7"/>
  <c r="F102" i="1" l="1"/>
  <c r="F101" i="1" s="1"/>
  <c r="F100" i="1" s="1"/>
  <c r="C34" i="2" s="1"/>
  <c r="C33" i="2" s="1"/>
  <c r="E94" i="7" l="1"/>
  <c r="E93" i="7" s="1"/>
  <c r="D94" i="7"/>
  <c r="D93" i="7" s="1"/>
  <c r="G247" i="1" l="1"/>
  <c r="D69" i="7" l="1"/>
  <c r="E69" i="7"/>
  <c r="E68" i="7" s="1"/>
  <c r="G315" i="1"/>
  <c r="G80" i="1"/>
  <c r="G79" i="1" s="1"/>
  <c r="F80" i="1"/>
  <c r="F79" i="1" s="1"/>
  <c r="F200" i="1" l="1"/>
  <c r="F199" i="1" s="1"/>
  <c r="D68" i="7" l="1"/>
  <c r="G181" i="1" l="1"/>
  <c r="F28" i="1" l="1"/>
  <c r="F236" i="1" l="1"/>
  <c r="F235" i="1" s="1"/>
  <c r="E126" i="7" l="1"/>
  <c r="E125" i="7" s="1"/>
  <c r="D126" i="7"/>
  <c r="G296" i="1"/>
  <c r="G295" i="1" s="1"/>
  <c r="F296" i="1"/>
  <c r="F295" i="1" s="1"/>
  <c r="F294" i="1" s="1"/>
  <c r="F190" i="8" s="1"/>
  <c r="G158" i="1" l="1"/>
  <c r="G157" i="1" s="1"/>
  <c r="G156" i="1" s="1"/>
  <c r="G265" i="1"/>
  <c r="G264" i="1" s="1"/>
  <c r="G172" i="1" l="1"/>
  <c r="G166" i="1" s="1"/>
  <c r="G245" i="1" l="1"/>
  <c r="G183" i="1"/>
  <c r="F245" i="1" l="1"/>
  <c r="F129" i="1"/>
  <c r="F126" i="1" s="1"/>
  <c r="G129" i="1"/>
  <c r="G126" i="1" s="1"/>
  <c r="G120" i="1" l="1"/>
  <c r="G185" i="8" s="1"/>
  <c r="G184" i="8" s="1"/>
  <c r="D127" i="7" l="1"/>
  <c r="D125" i="7" s="1"/>
  <c r="G268" i="1"/>
  <c r="G187" i="8" s="1"/>
  <c r="G186" i="8" s="1"/>
  <c r="F271" i="1"/>
  <c r="F191" i="8" s="1"/>
  <c r="F189" i="8" s="1"/>
  <c r="D142" i="7"/>
  <c r="D141" i="7" s="1"/>
  <c r="F357" i="1"/>
  <c r="F58" i="8" s="1"/>
  <c r="F57" i="8" s="1"/>
  <c r="F52" i="8" s="1"/>
  <c r="F212" i="1" l="1"/>
  <c r="E124" i="7" l="1"/>
  <c r="D124" i="7"/>
  <c r="G267" i="1"/>
  <c r="F268" i="1"/>
  <c r="F267" i="1" l="1"/>
  <c r="F187" i="8"/>
  <c r="F186" i="8" s="1"/>
  <c r="D120" i="7"/>
  <c r="E120" i="7"/>
  <c r="D140" i="7"/>
  <c r="G352" i="1" l="1"/>
  <c r="G351" i="1" s="1"/>
  <c r="G350" i="1" s="1"/>
  <c r="F355" i="1"/>
  <c r="E131" i="7" l="1"/>
  <c r="D135" i="7"/>
  <c r="D132" i="7"/>
  <c r="E103" i="7"/>
  <c r="D103" i="7"/>
  <c r="E101" i="7"/>
  <c r="D101" i="7"/>
  <c r="G311" i="1"/>
  <c r="F311" i="1"/>
  <c r="F310" i="1" l="1"/>
  <c r="G310" i="1"/>
  <c r="F183" i="1"/>
  <c r="F181" i="1"/>
  <c r="G180" i="1" l="1"/>
  <c r="F180" i="1"/>
  <c r="D138" i="7"/>
  <c r="F353" i="1" l="1"/>
  <c r="F352" i="1" s="1"/>
  <c r="F351" i="1" l="1"/>
  <c r="F350" i="1" s="1"/>
  <c r="E29" i="7" l="1"/>
  <c r="D29" i="7"/>
  <c r="G119" i="1" l="1"/>
  <c r="G115" i="1" s="1"/>
  <c r="F120" i="1"/>
  <c r="F119" i="1" l="1"/>
  <c r="F115" i="1" s="1"/>
  <c r="F185" i="8"/>
  <c r="F184" i="8" s="1"/>
  <c r="F183" i="8" s="1"/>
  <c r="F179" i="8" s="1"/>
  <c r="D51" i="2"/>
  <c r="C51" i="2"/>
  <c r="F60" i="1"/>
  <c r="D134" i="7" l="1"/>
  <c r="D131" i="7" s="1"/>
  <c r="F113" i="1"/>
  <c r="F112" i="1" l="1"/>
  <c r="D139" i="7"/>
  <c r="D137" i="7"/>
  <c r="D136" i="7" l="1"/>
  <c r="F62" i="1"/>
  <c r="E87" i="7" l="1"/>
  <c r="F265" i="1"/>
  <c r="F264" i="1" s="1"/>
  <c r="E123" i="7" l="1"/>
  <c r="E122" i="7" s="1"/>
  <c r="D123" i="7"/>
  <c r="G67" i="1"/>
  <c r="G66" i="1" s="1"/>
  <c r="G294" i="1" l="1"/>
  <c r="C31" i="2"/>
  <c r="G110" i="1"/>
  <c r="G109" i="1" s="1"/>
  <c r="G108" i="1" s="1"/>
  <c r="D31" i="2" l="1"/>
  <c r="G190" i="8"/>
  <c r="G189" i="8" s="1"/>
  <c r="G183" i="8" s="1"/>
  <c r="G179" i="8" s="1"/>
  <c r="G331" i="1"/>
  <c r="G330" i="1" s="1"/>
  <c r="G329" i="1" s="1"/>
  <c r="F331" i="1"/>
  <c r="F330" i="1" s="1"/>
  <c r="F329" i="1" s="1"/>
  <c r="C46" i="2" l="1"/>
  <c r="D46" i="2"/>
  <c r="E89" i="7" l="1"/>
  <c r="D89" i="7"/>
  <c r="E96" i="7"/>
  <c r="D96" i="7"/>
  <c r="G89" i="1" l="1"/>
  <c r="E32" i="7" l="1"/>
  <c r="E31" i="7" s="1"/>
  <c r="D32" i="7"/>
  <c r="D31" i="7" s="1"/>
  <c r="G106" i="1"/>
  <c r="G157" i="8" s="1"/>
  <c r="G156" i="8" s="1"/>
  <c r="G155" i="8" s="1"/>
  <c r="G51" i="1"/>
  <c r="G50" i="1" l="1"/>
  <c r="G49" i="1" s="1"/>
  <c r="G229" i="8"/>
  <c r="G228" i="8" s="1"/>
  <c r="D91" i="2"/>
  <c r="G15" i="1"/>
  <c r="G133" i="1"/>
  <c r="G132" i="1" l="1"/>
  <c r="G131" i="1" s="1"/>
  <c r="D80" i="2" s="1"/>
  <c r="G207" i="8"/>
  <c r="G206" i="8" s="1"/>
  <c r="G205" i="8" s="1"/>
  <c r="G204" i="8" s="1"/>
  <c r="G174" i="8" s="1"/>
  <c r="F30" i="1"/>
  <c r="G292" i="1" l="1"/>
  <c r="G291" i="1" s="1"/>
  <c r="G287" i="1" s="1"/>
  <c r="F292" i="1"/>
  <c r="F291" i="1" s="1"/>
  <c r="F64" i="1"/>
  <c r="F59" i="1" s="1"/>
  <c r="D19" i="7" l="1"/>
  <c r="D18" i="7"/>
  <c r="E84" i="7" l="1"/>
  <c r="E83" i="7" s="1"/>
  <c r="C83" i="7"/>
  <c r="B83" i="7"/>
  <c r="A83" i="7"/>
  <c r="A84" i="7"/>
  <c r="B84" i="7"/>
  <c r="C84" i="7"/>
  <c r="D84" i="7"/>
  <c r="D83" i="7" s="1"/>
  <c r="F289" i="1" l="1"/>
  <c r="F288" i="1" s="1"/>
  <c r="F287" i="1" s="1"/>
  <c r="C43" i="2" l="1"/>
  <c r="C42" i="2" s="1"/>
  <c r="C41" i="2" s="1"/>
  <c r="C38" i="2" s="1"/>
  <c r="C37" i="2" s="1"/>
  <c r="E118" i="7" l="1"/>
  <c r="E117" i="7" s="1"/>
  <c r="D118" i="7"/>
  <c r="D117" i="7" s="1"/>
  <c r="E106" i="7"/>
  <c r="E105" i="7" s="1"/>
  <c r="E104" i="7" s="1"/>
  <c r="D106" i="7"/>
  <c r="D105" i="7" s="1"/>
  <c r="D104" i="7" s="1"/>
  <c r="B107" i="7"/>
  <c r="D32" i="2"/>
  <c r="C32" i="2"/>
  <c r="G98" i="1" l="1"/>
  <c r="G97" i="1" l="1"/>
  <c r="G96" i="1" s="1"/>
  <c r="G131" i="8"/>
  <c r="G130" i="8" s="1"/>
  <c r="G129" i="8" s="1"/>
  <c r="D130" i="7"/>
  <c r="D129" i="7" s="1"/>
  <c r="D128" i="7" s="1"/>
  <c r="G128" i="8" l="1"/>
  <c r="G123" i="8" s="1"/>
  <c r="F20" i="1"/>
  <c r="F87" i="1"/>
  <c r="G87" i="1"/>
  <c r="F308" i="1" l="1"/>
  <c r="F307" i="1" s="1"/>
  <c r="F247" i="1" l="1"/>
  <c r="E145" i="7"/>
  <c r="E144" i="7" s="1"/>
  <c r="E143" i="7" s="1"/>
  <c r="E148" i="7"/>
  <c r="E147" i="7" s="1"/>
  <c r="E146" i="7" s="1"/>
  <c r="E150" i="7"/>
  <c r="E149" i="7" s="1"/>
  <c r="E154" i="7"/>
  <c r="E153" i="7" s="1"/>
  <c r="E152" i="7" s="1"/>
  <c r="E14" i="7"/>
  <c r="E13" i="7" s="1"/>
  <c r="E15" i="7"/>
  <c r="E23" i="7"/>
  <c r="E22" i="7" s="1"/>
  <c r="E18" i="7"/>
  <c r="E19" i="7"/>
  <c r="E21" i="7"/>
  <c r="E20" i="7" s="1"/>
  <c r="E26" i="7"/>
  <c r="E25" i="7" s="1"/>
  <c r="E27" i="7"/>
  <c r="E34" i="7"/>
  <c r="E33" i="7" s="1"/>
  <c r="E37" i="7"/>
  <c r="E36" i="7" s="1"/>
  <c r="E39" i="7"/>
  <c r="E38" i="7" s="1"/>
  <c r="E41" i="7"/>
  <c r="E40" i="7" s="1"/>
  <c r="E44" i="7"/>
  <c r="E43" i="7" s="1"/>
  <c r="E42" i="7" s="1"/>
  <c r="E47" i="7"/>
  <c r="E46" i="7" s="1"/>
  <c r="E45" i="7" s="1"/>
  <c r="E53" i="7"/>
  <c r="E52" i="7" s="1"/>
  <c r="E51" i="7" s="1"/>
  <c r="E56" i="7"/>
  <c r="E55" i="7" s="1"/>
  <c r="E54" i="7" s="1"/>
  <c r="E58" i="7"/>
  <c r="E57" i="7" s="1"/>
  <c r="E61" i="7"/>
  <c r="E60" i="7" s="1"/>
  <c r="E59" i="7" s="1"/>
  <c r="E64" i="7"/>
  <c r="E63" i="7" s="1"/>
  <c r="E62" i="7" s="1"/>
  <c r="E67" i="7"/>
  <c r="E66" i="7" s="1"/>
  <c r="E65" i="7" s="1"/>
  <c r="E75" i="7"/>
  <c r="E74" i="7" s="1"/>
  <c r="E77" i="7"/>
  <c r="E76" i="7" s="1"/>
  <c r="E79" i="7"/>
  <c r="E78" i="7" s="1"/>
  <c r="E82" i="7"/>
  <c r="E81" i="7" s="1"/>
  <c r="E80" i="7" s="1"/>
  <c r="E86" i="7"/>
  <c r="E88" i="7"/>
  <c r="E91" i="7"/>
  <c r="E90" i="7" s="1"/>
  <c r="E97" i="7"/>
  <c r="E95" i="7" s="1"/>
  <c r="E100" i="7"/>
  <c r="E102" i="7"/>
  <c r="E108" i="7"/>
  <c r="E107" i="7" s="1"/>
  <c r="E113" i="7"/>
  <c r="E111" i="7" s="1"/>
  <c r="E110" i="7" s="1"/>
  <c r="E116" i="7"/>
  <c r="E115" i="7" s="1"/>
  <c r="E114" i="7" s="1"/>
  <c r="D47" i="7"/>
  <c r="D97" i="7"/>
  <c r="D95" i="7" s="1"/>
  <c r="D91" i="7"/>
  <c r="D90" i="7" s="1"/>
  <c r="E85" i="7" l="1"/>
  <c r="E24" i="7"/>
  <c r="E17" i="7"/>
  <c r="E12" i="7" s="1"/>
  <c r="E73" i="7"/>
  <c r="E35" i="7"/>
  <c r="E98" i="7"/>
  <c r="D154" i="7" l="1"/>
  <c r="D153" i="7" s="1"/>
  <c r="D152" i="7" s="1"/>
  <c r="D150" i="7"/>
  <c r="D149" i="7" s="1"/>
  <c r="D148" i="7"/>
  <c r="D147" i="7" s="1"/>
  <c r="D146" i="7" s="1"/>
  <c r="D145" i="7"/>
  <c r="D144" i="7" s="1"/>
  <c r="D143" i="7" s="1"/>
  <c r="D76" i="7"/>
  <c r="D79" i="7"/>
  <c r="D78" i="7" s="1"/>
  <c r="D75" i="7"/>
  <c r="D74" i="7" s="1"/>
  <c r="D113" i="7"/>
  <c r="D116" i="7"/>
  <c r="D115" i="7" s="1"/>
  <c r="D114" i="7" s="1"/>
  <c r="D108" i="7"/>
  <c r="D107" i="7" s="1"/>
  <c r="D61" i="7"/>
  <c r="D60" i="7" s="1"/>
  <c r="D59" i="7" s="1"/>
  <c r="D64" i="7"/>
  <c r="D63" i="7" s="1"/>
  <c r="D62" i="7" s="1"/>
  <c r="D82" i="7"/>
  <c r="D81" i="7" s="1"/>
  <c r="D80" i="7" s="1"/>
  <c r="D102" i="7"/>
  <c r="D100" i="7"/>
  <c r="D88" i="7"/>
  <c r="D67" i="7"/>
  <c r="D66" i="7" s="1"/>
  <c r="D65" i="7" s="1"/>
  <c r="D56" i="7"/>
  <c r="D55" i="7" s="1"/>
  <c r="D54" i="7" s="1"/>
  <c r="D53" i="7"/>
  <c r="D52" i="7" s="1"/>
  <c r="D51" i="7" s="1"/>
  <c r="D46" i="7"/>
  <c r="D45" i="7" s="1"/>
  <c r="D44" i="7"/>
  <c r="D43" i="7" s="1"/>
  <c r="D42" i="7" s="1"/>
  <c r="D58" i="7"/>
  <c r="D57" i="7" s="1"/>
  <c r="D41" i="7"/>
  <c r="D40" i="7" s="1"/>
  <c r="D39" i="7"/>
  <c r="D38" i="7" s="1"/>
  <c r="D37" i="7"/>
  <c r="D36" i="7" s="1"/>
  <c r="D27" i="7"/>
  <c r="D34" i="7"/>
  <c r="D33" i="7" s="1"/>
  <c r="D26" i="7"/>
  <c r="D25" i="7" s="1"/>
  <c r="D23" i="7"/>
  <c r="D22" i="7" s="1"/>
  <c r="D15" i="7"/>
  <c r="D14" i="7"/>
  <c r="D13" i="7" s="1"/>
  <c r="D21" i="7"/>
  <c r="D20" i="7" s="1"/>
  <c r="B114" i="7"/>
  <c r="B110" i="7"/>
  <c r="B85" i="7"/>
  <c r="B80" i="7"/>
  <c r="B73" i="7"/>
  <c r="B65" i="7"/>
  <c r="B62" i="7"/>
  <c r="B59" i="7"/>
  <c r="B54" i="7"/>
  <c r="B51" i="7"/>
  <c r="B48" i="7"/>
  <c r="B45" i="7"/>
  <c r="B42" i="7"/>
  <c r="B35" i="7"/>
  <c r="B24" i="7"/>
  <c r="B12" i="7"/>
  <c r="G203" i="1"/>
  <c r="G207" i="1"/>
  <c r="G205" i="1"/>
  <c r="G144" i="1"/>
  <c r="G143" i="1" s="1"/>
  <c r="D111" i="7" l="1"/>
  <c r="D110" i="7" s="1"/>
  <c r="D24" i="7"/>
  <c r="D35" i="7"/>
  <c r="D98" i="7"/>
  <c r="D73" i="7"/>
  <c r="D17" i="7"/>
  <c r="D12" i="7" s="1"/>
  <c r="G202" i="1"/>
  <c r="G198" i="1" s="1"/>
  <c r="G105" i="1"/>
  <c r="G104" i="1" s="1"/>
  <c r="G58" i="1"/>
  <c r="G299" i="1"/>
  <c r="G298" i="1" s="1"/>
  <c r="G314" i="1"/>
  <c r="G313" i="1" s="1"/>
  <c r="D15" i="2" l="1"/>
  <c r="G124" i="1" l="1"/>
  <c r="G123" i="1" s="1"/>
  <c r="G122" i="1" s="1"/>
  <c r="F124" i="1"/>
  <c r="F123" i="1" s="1"/>
  <c r="F122" i="1" s="1"/>
  <c r="D27" i="2"/>
  <c r="D92" i="2"/>
  <c r="D26" i="2"/>
  <c r="D14" i="2"/>
  <c r="D12" i="2"/>
  <c r="D9" i="2"/>
  <c r="G327" i="1" l="1"/>
  <c r="G326" i="1" s="1"/>
  <c r="F327" i="1"/>
  <c r="F326" i="1" s="1"/>
  <c r="F325" i="1" s="1"/>
  <c r="G325" i="1" l="1"/>
  <c r="G324" i="1" s="1"/>
  <c r="G153" i="8" s="1"/>
  <c r="G152" i="8" s="1"/>
  <c r="F324" i="1"/>
  <c r="A114" i="7" l="1"/>
  <c r="D79" i="2" l="1"/>
  <c r="F315" i="1" l="1"/>
  <c r="F314" i="1" s="1"/>
  <c r="F153" i="8" s="1"/>
  <c r="F152" i="8" s="1"/>
  <c r="F262" i="1"/>
  <c r="G262" i="1"/>
  <c r="G239" i="1" s="1"/>
  <c r="G238" i="1" s="1"/>
  <c r="F141" i="1" l="1"/>
  <c r="F140" i="1" s="1"/>
  <c r="F139" i="1" s="1"/>
  <c r="B83" i="2" l="1"/>
  <c r="A80" i="2"/>
  <c r="D83" i="2"/>
  <c r="C83" i="2"/>
  <c r="C20" i="2"/>
  <c r="G137" i="1"/>
  <c r="F137" i="1"/>
  <c r="F136" i="1" s="1"/>
  <c r="F135" i="1" s="1"/>
  <c r="F233" i="1"/>
  <c r="F232" i="1" s="1"/>
  <c r="F231" i="1" s="1"/>
  <c r="C82" i="2" l="1"/>
  <c r="C81" i="2" s="1"/>
  <c r="D82" i="2"/>
  <c r="D81" i="2" s="1"/>
  <c r="G135" i="1"/>
  <c r="G136" i="1"/>
  <c r="F133" i="1" l="1"/>
  <c r="F132" i="1" s="1"/>
  <c r="F131" i="1" s="1"/>
  <c r="C80" i="2" l="1"/>
  <c r="F98" i="1" l="1"/>
  <c r="F97" i="1" s="1"/>
  <c r="F96" i="1" s="1"/>
  <c r="F279" i="1" l="1"/>
  <c r="F278" i="1" s="1"/>
  <c r="F277" i="1" s="1"/>
  <c r="F86" i="1"/>
  <c r="F85" i="1" s="1"/>
  <c r="G86" i="1" l="1"/>
  <c r="G85" i="1" l="1"/>
  <c r="G78" i="1" s="1"/>
  <c r="G57" i="1" s="1"/>
  <c r="D28" i="2" l="1"/>
  <c r="F221" i="1"/>
  <c r="F220" i="1" s="1"/>
  <c r="F219" i="1" s="1"/>
  <c r="F218" i="1" s="1"/>
  <c r="G322" i="1" l="1"/>
  <c r="F322" i="1"/>
  <c r="F321" i="1" s="1"/>
  <c r="G188" i="1"/>
  <c r="F188" i="1"/>
  <c r="G187" i="1" l="1"/>
  <c r="G43" i="8"/>
  <c r="G42" i="8" s="1"/>
  <c r="G41" i="8" s="1"/>
  <c r="G40" i="8" s="1"/>
  <c r="G12" i="8" s="1"/>
  <c r="F187" i="1"/>
  <c r="F43" i="8"/>
  <c r="F42" i="8" s="1"/>
  <c r="F41" i="8" s="1"/>
  <c r="F40" i="8" s="1"/>
  <c r="D50" i="7"/>
  <c r="G321" i="1"/>
  <c r="F186" i="1"/>
  <c r="F185" i="1" s="1"/>
  <c r="C11" i="2" s="1"/>
  <c r="G186" i="1"/>
  <c r="G185" i="1" s="1"/>
  <c r="D11" i="2" s="1"/>
  <c r="E50" i="7" l="1"/>
  <c r="E49" i="7" s="1"/>
  <c r="E48" i="7" s="1"/>
  <c r="E155" i="7" s="1"/>
  <c r="G320" i="1"/>
  <c r="F320" i="1"/>
  <c r="D49" i="7"/>
  <c r="D48" i="7" s="1"/>
  <c r="F318" i="1"/>
  <c r="F317" i="1" s="1"/>
  <c r="F313" i="1" s="1"/>
  <c r="G164" i="1" l="1"/>
  <c r="F164" i="1"/>
  <c r="G162" i="1"/>
  <c r="F162" i="1"/>
  <c r="F161" i="1" l="1"/>
  <c r="G161" i="1"/>
  <c r="G160" i="1" s="1"/>
  <c r="F229" i="1"/>
  <c r="F228" i="1" s="1"/>
  <c r="F227" i="1" s="1"/>
  <c r="D10" i="2" l="1"/>
  <c r="D122" i="7" l="1"/>
  <c r="F24" i="1"/>
  <c r="D29" i="2" l="1"/>
  <c r="C23" i="2"/>
  <c r="G346" i="1" l="1"/>
  <c r="D87" i="2" l="1"/>
  <c r="D22" i="2"/>
  <c r="D21" i="2" s="1"/>
  <c r="D16" i="2" s="1"/>
  <c r="C22" i="2"/>
  <c r="C21" i="2" s="1"/>
  <c r="D78" i="2" l="1"/>
  <c r="D77" i="2" s="1"/>
  <c r="D76" i="2" s="1"/>
  <c r="C79" i="2"/>
  <c r="C78" i="2" s="1"/>
  <c r="C77" i="2" s="1"/>
  <c r="C76" i="2" s="1"/>
  <c r="F216" i="1" l="1"/>
  <c r="F215" i="1" s="1"/>
  <c r="E99" i="7" l="1"/>
  <c r="C19" i="2"/>
  <c r="C18" i="2" s="1"/>
  <c r="C17" i="2" s="1"/>
  <c r="C16" i="2" s="1"/>
  <c r="F72" i="1" l="1"/>
  <c r="F71" i="1" s="1"/>
  <c r="F70" i="1" s="1"/>
  <c r="F69" i="1" s="1"/>
  <c r="D75" i="2" l="1"/>
  <c r="D99" i="7" l="1"/>
  <c r="F210" i="1" l="1"/>
  <c r="F209" i="1" s="1"/>
  <c r="G153" i="1" l="1"/>
  <c r="G152" i="1" s="1"/>
  <c r="F153" i="1" l="1"/>
  <c r="F152" i="1" s="1"/>
  <c r="D85" i="2" l="1"/>
  <c r="D84" i="2" s="1"/>
  <c r="F274" i="1" l="1"/>
  <c r="F273" i="1" s="1"/>
  <c r="F83" i="1" l="1"/>
  <c r="F82" i="1" s="1"/>
  <c r="F78" i="1" s="1"/>
  <c r="D74" i="2" l="1"/>
  <c r="D73" i="2" s="1"/>
  <c r="D72" i="2" s="1"/>
  <c r="C75" i="2"/>
  <c r="C74" i="2" s="1"/>
  <c r="C73" i="2" s="1"/>
  <c r="C72" i="2" s="1"/>
  <c r="C71" i="2" l="1"/>
  <c r="C70" i="2" s="1"/>
  <c r="D71" i="2"/>
  <c r="D70" i="2" s="1"/>
  <c r="F55" i="1" l="1"/>
  <c r="F54" i="1" l="1"/>
  <c r="F53" i="1" s="1"/>
  <c r="D43" i="2"/>
  <c r="D42" i="2" s="1"/>
  <c r="D41" i="2" s="1"/>
  <c r="D38" i="2" s="1"/>
  <c r="D37" i="2" s="1"/>
  <c r="F67" i="1"/>
  <c r="F66" i="1" s="1"/>
  <c r="F58" i="1" s="1"/>
  <c r="F76" i="1"/>
  <c r="F94" i="1"/>
  <c r="F90" i="1" s="1"/>
  <c r="F106" i="1"/>
  <c r="D45" i="2"/>
  <c r="F110" i="1"/>
  <c r="F109" i="1" s="1"/>
  <c r="F108" i="1" s="1"/>
  <c r="F150" i="1"/>
  <c r="F144" i="1" s="1"/>
  <c r="F143" i="1" s="1"/>
  <c r="F158" i="1"/>
  <c r="F172" i="1"/>
  <c r="F174" i="1"/>
  <c r="F178" i="1"/>
  <c r="F196" i="1"/>
  <c r="F193" i="1" s="1"/>
  <c r="F190" i="1" s="1"/>
  <c r="F203" i="1"/>
  <c r="F205" i="1"/>
  <c r="F207" i="1"/>
  <c r="F239" i="1"/>
  <c r="F238" i="1" s="1"/>
  <c r="C26" i="2"/>
  <c r="F305" i="1"/>
  <c r="F299" i="1" s="1"/>
  <c r="F298" i="1" s="1"/>
  <c r="G342" i="1"/>
  <c r="F342" i="1"/>
  <c r="F335" i="1"/>
  <c r="F178" i="8" s="1"/>
  <c r="F177" i="8" s="1"/>
  <c r="F176" i="8" s="1"/>
  <c r="F175" i="8" s="1"/>
  <c r="F174" i="8" s="1"/>
  <c r="F348" i="1"/>
  <c r="F347" i="1" s="1"/>
  <c r="F51" i="1"/>
  <c r="F47" i="1"/>
  <c r="F224" i="8" s="1"/>
  <c r="F223" i="8" s="1"/>
  <c r="F222" i="8" s="1"/>
  <c r="F221" i="8" s="1"/>
  <c r="F43" i="1"/>
  <c r="F42" i="1" s="1"/>
  <c r="F32" i="1"/>
  <c r="F51" i="8" s="1"/>
  <c r="F50" i="8" s="1"/>
  <c r="F45" i="8" s="1"/>
  <c r="F44" i="8" s="1"/>
  <c r="F12" i="8" s="1"/>
  <c r="F18" i="1"/>
  <c r="F105" i="1" l="1"/>
  <c r="F104" i="1" s="1"/>
  <c r="C45" i="2" s="1"/>
  <c r="F157" i="8"/>
  <c r="F156" i="8" s="1"/>
  <c r="F155" i="8" s="1"/>
  <c r="F50" i="1"/>
  <c r="F49" i="1" s="1"/>
  <c r="F229" i="8"/>
  <c r="F228" i="8" s="1"/>
  <c r="F166" i="1"/>
  <c r="F160" i="1" s="1"/>
  <c r="C92" i="2"/>
  <c r="C36" i="2"/>
  <c r="F27" i="1"/>
  <c r="F26" i="1" s="1"/>
  <c r="C12" i="2" s="1"/>
  <c r="F202" i="1"/>
  <c r="F198" i="1" s="1"/>
  <c r="C15" i="2" s="1"/>
  <c r="F157" i="1"/>
  <c r="F156" i="1" s="1"/>
  <c r="F75" i="1"/>
  <c r="F74" i="1" s="1"/>
  <c r="F46" i="1"/>
  <c r="F45" i="1" s="1"/>
  <c r="F17" i="1"/>
  <c r="F334" i="1"/>
  <c r="F333" i="1" s="1"/>
  <c r="C50" i="2" s="1"/>
  <c r="G338" i="1"/>
  <c r="G337" i="1" s="1"/>
  <c r="F338" i="1"/>
  <c r="F337" i="1" s="1"/>
  <c r="F41" i="1"/>
  <c r="C44" i="2" s="1"/>
  <c r="F89" i="1"/>
  <c r="C30" i="2" s="1"/>
  <c r="C29" i="2" s="1"/>
  <c r="F346" i="1"/>
  <c r="C35" i="2" l="1"/>
  <c r="C52" i="2"/>
  <c r="F150" i="8"/>
  <c r="F149" i="8" s="1"/>
  <c r="F145" i="8" s="1"/>
  <c r="F137" i="8" s="1"/>
  <c r="F11" i="8" s="1"/>
  <c r="G155" i="1"/>
  <c r="G359" i="1" s="1"/>
  <c r="G372" i="1" s="1"/>
  <c r="G150" i="8"/>
  <c r="G149" i="8" s="1"/>
  <c r="G145" i="8" s="1"/>
  <c r="G137" i="8" s="1"/>
  <c r="G11" i="8" s="1"/>
  <c r="F57" i="1"/>
  <c r="C49" i="2"/>
  <c r="F155" i="1"/>
  <c r="D87" i="7"/>
  <c r="D86" i="7" s="1"/>
  <c r="C28" i="2"/>
  <c r="D36" i="2"/>
  <c r="C14" i="2"/>
  <c r="C27" i="2"/>
  <c r="D48" i="2"/>
  <c r="D8" i="2"/>
  <c r="D90" i="2"/>
  <c r="C89" i="2"/>
  <c r="C88" i="2" s="1"/>
  <c r="D52" i="2"/>
  <c r="D49" i="2" s="1"/>
  <c r="C87" i="2"/>
  <c r="C86" i="2" s="1"/>
  <c r="C91" i="2"/>
  <c r="C90" i="2" s="1"/>
  <c r="C25" i="2"/>
  <c r="F16" i="1"/>
  <c r="F15" i="1" s="1"/>
  <c r="C48" i="2"/>
  <c r="F359" i="1" l="1"/>
  <c r="F372" i="1" s="1"/>
  <c r="D85" i="7"/>
  <c r="D155" i="7" s="1"/>
  <c r="C9" i="2"/>
  <c r="C10" i="2"/>
  <c r="C24" i="2"/>
  <c r="D44" i="2"/>
  <c r="D35" i="2" s="1"/>
  <c r="C85" i="2"/>
  <c r="C84" i="2" s="1"/>
  <c r="D47" i="2"/>
  <c r="C8" i="2" l="1"/>
  <c r="D25" i="2"/>
  <c r="D24" i="2" s="1"/>
  <c r="D93" i="2" s="1"/>
  <c r="C47" i="2" l="1"/>
  <c r="C93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<sst xmlns="http://schemas.openxmlformats.org/spreadsheetml/2006/main" count="1737" uniqueCount="241">
  <si>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</si>
  <si>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</si>
  <si>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</si>
  <si>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</si>
  <si>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</si>
  <si>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</si>
  <si>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</si>
  <si>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</si>
  <si>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</si>
  <si>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</si>
  <si>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</si>
  <si>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</si>
  <si>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</si>
  <si>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</si>
  <si>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</si>
  <si>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</si>
  <si>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</si>
  <si>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</si>
  <si>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</si>
  <si>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</si>
  <si>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</si>
  <si>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</si>
  <si>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</si>
  <si>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</si>
  <si>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</si>
  <si>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</si>
  <si>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</si>
  <si>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</si>
  <si>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</si>
  <si>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</si>
  <si>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</si>
  <si>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</si>
  <si>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</si>
  <si>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</si>
  <si>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</si>
  <si>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</si>
  <si>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0800060000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</si>
  <si>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</si>
  <si>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</si>
  <si>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</si>
  <si>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</si>
  <si>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</si>
  <si>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</si>
  <si>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</si>
  <si>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</si>
  <si>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</si>
  <si>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</si>
  <si>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</si>
  <si>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</si>
  <si>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</si>
  <si>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</si>
  <si>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</si>
  <si>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</si>
  <si>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</si>
  <si>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</si>
  <si>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</si>
  <si>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</si>
  <si>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</si>
  <si>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</si>
  <si>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</si>
  <si>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</si>
  <si>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</si>
  <si>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</si>
  <si>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</si>
  <si>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</si>
  <si>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</si>
  <si>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</si>
  <si>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</si>
  <si>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</si>
  <si>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</si>
  <si>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</si>
  <si>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</si>
  <si>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</si>
  <si>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</si>
  <si>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</si>
  <si>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</si>
  <si>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</si>
  <si>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</si>
  <si>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</si>
  <si>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</si>
  <si>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</si>
  <si>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</si>
  <si>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</si>
  <si>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</si>
  <si>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</si>
  <si>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</si>
  <si>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</si>
  <si>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</si>
  <si>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</si>
  <si>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</si>
  <si>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</si>
  <si>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</si>
  <si>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</si>
  <si>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</si>
  <si>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</si>
  <si>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</si>
  <si>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</si>
  <si>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</si>
  <si>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</si>
  <si>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</si>
  <si>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</si>
  <si>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</si>
  <si>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</si>
  <si>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</si>
  <si>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</si>
  <si>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</si>
  <si>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</si>
  <si>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</si>
  <si>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</si>
  <si>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</si>
  <si>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</si>
  <si>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</si>
  <si>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</si>
  <si>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</si>
  <si>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</si>
  <si>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</si>
  <si>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</si>
  <si>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</si>
  <si>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</si>
  <si>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</si>
  <si>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</si>
  <si>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</si>
  <si>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</si>
  <si>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</si>
  <si>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</si>
  <si>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</si>
  <si>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</si>
  <si>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</si>
  <si>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</si>
  <si>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</si>
  <si>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</si>
  <si>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</si>
  <si>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</si>
  <si>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</si>
  <si>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</si>
  <si>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</si>
  <si>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</si>
  <si>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</si>
  <si>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</si>
  <si>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</si>
  <si>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</si>
  <si>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</si>
  <si>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</si>
  <si>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</si>
  <si>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</si>
  <si>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</si>
  <si>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</si>
  <si>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</si>
  <si>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</si>
  <si>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</si>
  <si>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</si>
  <si>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</si>
  <si>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</si>
  <si>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</si>
  <si>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</si>
  <si>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</si>
  <si>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</si>
  <si>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</si>
  <si>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</si>
  <si>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</si>
  <si>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</si>
  <si>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</si>
  <si>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</si>
  <si>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</si>
  <si>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</si>
  <si>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</si>
  <si>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</si>
  <si>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</si>
  <si>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</si>
  <si>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</si>
  <si>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</si>
  <si>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</si>
  <si>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</si>
  <si>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</si>
  <si>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</si>
  <si>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</si>
  <si>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</si>
  <si>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</si>
  <si>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</si>
  <si>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</si>
  <si>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</si>
  <si>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</si>
  <si>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</si>
  <si>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>Приложение 4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</si>
  <si>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</si>
  <si>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</si>
  <si>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Приложение 6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</si>
  <si>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</si>
  <si>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</si>
  <si>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</si>
  <si>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</si>
  <si>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</si>
  <si>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</si>
  <si>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</si>
  <si>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</si>
  <si>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</si>
  <si>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</si>
  <si>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</si>
  <si>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</si>
  <si>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</si>
  <si>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</si>
  <si>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</si>
  <si>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</si>
  <si>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</si>
  <si>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</si>
  <si>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</si>
  <si>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</si>
  <si>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</si>
  <si>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</si>
  <si>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</si>
  <si>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</si>
  <si>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</si>
  <si>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</si>
  <si>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</si>
  <si>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</si>
  <si>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</si>
  <si>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</si>
  <si>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</si>
  <si>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</si>
  <si>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</si>
  <si>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</si>
  <si>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</si>
  <si>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</si>
  <si>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</si>
  <si>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</si>
  <si>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</si>
  <si>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</si>
  <si>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</si>
  <si>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</si>
  <si>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</si>
  <si>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</si>
  <si>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</si>
  <si>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</si>
  <si>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</si>
  <si>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</si>
  <si>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</si>
  <si>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</si>
  <si>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</si>
  <si>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Приложение 8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</si>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</sst>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38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5" fillId="2" borderId="0" xfId="2" applyFont="1" applyFill="1" applyBorder="1" applyAlignment="1" applyProtection="1">
      <alignment horizontal="left" wrapText="1"/>
    </xf>
    <xf numFmtId="0" fontId="16" fillId="0" borderId="0" xfId="4" applyFont="1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49" fontId="3" fillId="2" borderId="0" xfId="1" applyNumberFormat="1" applyFont="1" applyFill="1" applyBorder="1" applyAlignment="1"/>
    <xf numFmtId="49" fontId="3" fillId="2" borderId="0" xfId="1" applyNumberFormat="1" applyFont="1" applyFill="1" applyBorder="1" applyAlignment="1" applyProtection="1">
      <alignment horizontal="right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4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>
      <alignment horizontal="right"/>
    </xf>
    <xf numFmtId="49" fontId="3" fillId="2" borderId="0" xfId="0" applyNumberFormat="1" applyFont="1" applyFill="1" applyAlignment="1" applyProtection="1">
      <alignment horizontal="right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4" applyNumberFormat="1" applyFont="1" applyFill="1" applyBorder="1" applyAlignment="1">
      <alignment horizontal="right" wrapText="1"/>
    </xf>
    <xf numFmtId="49" fontId="3" fillId="2" borderId="0" xfId="1" applyNumberFormat="1" applyFont="1" applyFill="1" applyBorder="1" applyAlignment="1">
      <alignment horizontal="left"/>
    </xf>
    <xf numFmtId="49" fontId="3" fillId="2" borderId="0" xfId="1" applyNumberFormat="1" applyFont="1" applyFill="1" applyBorder="1" applyAlignment="1" applyProtection="1">
      <alignment horizontal="left"/>
    </xf>
    <xf numFmtId="49" fontId="5" fillId="2" borderId="1" xfId="2" applyNumberFormat="1" applyFont="1" applyFill="1" applyBorder="1" applyAlignment="1" applyProtection="1">
      <alignment horizontal="left" wrapText="1"/>
    </xf>
    <xf numFmtId="49" fontId="5" fillId="2" borderId="1" xfId="4" applyNumberFormat="1" applyFont="1" applyFill="1" applyBorder="1" applyAlignment="1">
      <alignment horizontal="left" wrapText="1"/>
    </xf>
    <xf numFmtId="0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horizontal="left" wrapText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left"/>
    </xf>
    <xf numFmtId="49" fontId="3" fillId="2" borderId="0" xfId="0" applyNumberFormat="1" applyFont="1" applyFill="1" applyAlignment="1" applyProtection="1"/>
    <xf numFmtId="49" fontId="3" fillId="2" borderId="0" xfId="1" applyNumberFormat="1" applyFont="1" applyFill="1" applyBorder="1" applyAlignment="1" applyProtection="1"/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0" xfId="0" applyFont="1" applyFill="1" applyAlignment="1" applyProtection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49" fontId="3" fillId="2" borderId="0" xfId="4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4" applyNumberFormat="1" applyFont="1" applyFill="1" applyAlignment="1"/>
    <xf numFmtId="49" fontId="3" fillId="2" borderId="0" xfId="4" applyNumberFormat="1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wrapText="1"/>
      <protection hidden="1"/>
    </xf>
    <xf numFmtId="49" fontId="5" fillId="2" borderId="3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right" wrapText="1"/>
      <protection hidden="1"/>
    </xf>
    <xf numFmtId="49" fontId="5" fillId="2" borderId="3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95250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77"/>
  <sheetViews>
    <sheetView showZeros="0" view="pageBreakPreview" topLeftCell="A90" zoomScaleNormal="100" zoomScaleSheetLayoutView="100" workbookViewId="0">
      <selection activeCell="O116" sqref="O116"/>
    </sheetView>
  </sheetViews>
  <sheetFormatPr defaultRowHeight="12.75" x14ac:dyDescent="0.2"/>
  <cols>
    <col min="1" max="1" width="5.7109375" style="109" customWidth="1"/>
    <col min="2" max="2" width="42.85546875" style="109" customWidth="1"/>
    <col min="3" max="3" width="6.28515625" style="115" customWidth="1"/>
    <col min="4" max="4" width="10.5703125" style="115" customWidth="1"/>
    <col min="5" max="5" width="7.7109375" style="115" customWidth="1"/>
    <col min="6" max="6" width="12.42578125" style="109" customWidth="1"/>
    <col min="7" max="7" width="12.7109375" style="109" customWidth="1"/>
    <col min="8" max="8" width="2.140625" style="109" customWidth="1"/>
    <col min="9" max="9" width="9.140625" customWidth="1"/>
  </cols>
  <sheetData>
    <row r="1" spans="1:7" x14ac:dyDescent="0.2">
      <c r="A1" s="213"/>
      <c r="B1" s="213"/>
      <c r="C1" s="213"/>
      <c r="D1" s="213"/>
      <c r="E1" s="213"/>
      <c r="F1" s="213"/>
      <c r="G1" s="213"/>
    </row>
    <row r="2" spans="1:7" x14ac:dyDescent="0.2">
      <c r="A2" s="201" t="s">
        <v>183</v>
      </c>
      <c r="B2" s="201"/>
      <c r="C2" s="201"/>
      <c r="D2" s="201"/>
      <c r="E2" s="201"/>
      <c r="F2" s="201"/>
      <c r="G2" s="201"/>
    </row>
    <row r="3" spans="1:7" x14ac:dyDescent="0.2">
      <c r="A3" s="201" t="s">
        <v>0</v>
      </c>
      <c r="B3" s="201"/>
      <c r="C3" s="201"/>
      <c r="D3" s="201"/>
      <c r="E3" s="201"/>
      <c r="F3" s="201"/>
      <c r="G3" s="201"/>
    </row>
    <row r="4" spans="1:7" x14ac:dyDescent="0.2">
      <c r="A4" s="201" t="s">
        <v>117</v>
      </c>
      <c r="B4" s="201"/>
      <c r="C4" s="201"/>
      <c r="D4" s="201"/>
      <c r="E4" s="201"/>
      <c r="F4" s="201"/>
      <c r="G4" s="201"/>
    </row>
    <row r="5" spans="1:7" x14ac:dyDescent="0.2">
      <c r="A5" s="201" t="s">
        <v>118</v>
      </c>
      <c r="B5" s="201"/>
      <c r="C5" s="201"/>
      <c r="D5" s="201"/>
      <c r="E5" s="201"/>
      <c r="F5" s="201"/>
      <c r="G5" s="201"/>
    </row>
    <row r="6" spans="1:7" x14ac:dyDescent="0.2">
      <c r="A6" s="201" t="s">
        <v>182</v>
      </c>
      <c r="B6" s="201"/>
      <c r="C6" s="201"/>
      <c r="D6" s="201"/>
      <c r="E6" s="201"/>
      <c r="F6" s="201"/>
      <c r="G6" s="201"/>
    </row>
    <row r="7" spans="1:7" x14ac:dyDescent="0.2">
      <c r="A7" s="181"/>
      <c r="B7" s="181"/>
      <c r="C7" s="181"/>
      <c r="D7" s="181"/>
      <c r="E7" s="181"/>
      <c r="F7" s="181"/>
      <c r="G7" s="181"/>
    </row>
    <row r="8" spans="1:7" ht="34.5" hidden="1" customHeight="1" x14ac:dyDescent="0.2">
      <c r="A8" s="55">
        <v>0</v>
      </c>
      <c r="B8" s="56" t="s">
        <v>1</v>
      </c>
      <c r="C8" s="57">
        <v>0</v>
      </c>
      <c r="D8" s="58">
        <v>0</v>
      </c>
      <c r="E8" s="58">
        <v>0</v>
      </c>
      <c r="F8" s="96">
        <v>0</v>
      </c>
      <c r="G8" s="96">
        <v>0</v>
      </c>
    </row>
    <row r="9" spans="1:7" ht="14.25" customHeight="1" x14ac:dyDescent="0.2">
      <c r="A9" s="202" t="s">
        <v>184</v>
      </c>
      <c r="B9" s="202"/>
      <c r="C9" s="202"/>
      <c r="D9" s="202"/>
      <c r="E9" s="202"/>
      <c r="F9" s="202"/>
      <c r="G9" s="202"/>
    </row>
    <row r="10" spans="1:7" x14ac:dyDescent="0.2">
      <c r="A10" s="59"/>
      <c r="B10" s="114"/>
      <c r="C10" s="61"/>
      <c r="D10" s="61"/>
      <c r="E10" s="61"/>
      <c r="F10" s="61"/>
      <c r="G10" s="181"/>
    </row>
    <row r="11" spans="1:7" ht="12.75" customHeight="1" x14ac:dyDescent="0.2">
      <c r="A11" s="210" t="s">
        <v>2</v>
      </c>
      <c r="B11" s="211" t="s">
        <v>116</v>
      </c>
      <c r="C11" s="212" t="s">
        <v>3</v>
      </c>
      <c r="D11" s="212" t="s">
        <v>4</v>
      </c>
      <c r="E11" s="212" t="s">
        <v>5</v>
      </c>
      <c r="F11" s="203" t="s">
        <v>157</v>
      </c>
      <c r="G11" s="204"/>
    </row>
    <row r="12" spans="1:7" x14ac:dyDescent="0.2">
      <c r="A12" s="210"/>
      <c r="B12" s="211"/>
      <c r="C12" s="212"/>
      <c r="D12" s="212"/>
      <c r="E12" s="207"/>
      <c r="F12" s="205"/>
      <c r="G12" s="206"/>
    </row>
    <row r="13" spans="1:7" ht="130.5" customHeight="1" x14ac:dyDescent="0.2">
      <c r="A13" s="210"/>
      <c r="B13" s="211"/>
      <c r="C13" s="212"/>
      <c r="D13" s="212"/>
      <c r="E13" s="212"/>
      <c r="F13" s="97" t="s">
        <v>6</v>
      </c>
      <c r="G13" s="97" t="s">
        <v>172</v>
      </c>
    </row>
    <row r="14" spans="1:7" hidden="1" x14ac:dyDescent="0.2">
      <c r="A14" s="62"/>
      <c r="B14" s="63"/>
      <c r="C14" s="64" t="s">
        <v>7</v>
      </c>
      <c r="D14" s="182" t="s">
        <v>7</v>
      </c>
      <c r="E14" s="182"/>
      <c r="F14" s="97"/>
      <c r="G14" s="97"/>
    </row>
    <row r="15" spans="1:7" ht="38.25" x14ac:dyDescent="0.2">
      <c r="A15" s="183">
        <v>922</v>
      </c>
      <c r="B15" s="65" t="s">
        <v>162</v>
      </c>
      <c r="C15" s="66">
        <v>0</v>
      </c>
      <c r="D15" s="67">
        <v>0</v>
      </c>
      <c r="E15" s="184">
        <v>0</v>
      </c>
      <c r="F15" s="29">
        <f>F16+F26+F34+F41+F45+F49+F53</f>
        <v>56176.163</v>
      </c>
      <c r="G15" s="29">
        <f>G16+G26+G34+G41+G45+G49+G53</f>
        <v>390</v>
      </c>
    </row>
    <row r="16" spans="1:7" ht="51" x14ac:dyDescent="0.2">
      <c r="A16" s="55">
        <v>0</v>
      </c>
      <c r="B16" s="65" t="s">
        <v>42</v>
      </c>
      <c r="C16" s="66">
        <v>104</v>
      </c>
      <c r="D16" s="67">
        <v>0</v>
      </c>
      <c r="E16" s="184">
        <v>0</v>
      </c>
      <c r="F16" s="29">
        <f>F17</f>
        <v>813.91499999999996</v>
      </c>
      <c r="G16" s="29">
        <v>0</v>
      </c>
    </row>
    <row r="17" spans="1:7" ht="38.25" x14ac:dyDescent="0.2">
      <c r="A17" s="55">
        <v>0</v>
      </c>
      <c r="B17" s="31" t="s">
        <v>189</v>
      </c>
      <c r="C17" s="68">
        <v>104</v>
      </c>
      <c r="D17" s="69" t="s">
        <v>12</v>
      </c>
      <c r="E17" s="70">
        <v>0</v>
      </c>
      <c r="F17" s="94">
        <f>F18+F20</f>
        <v>813.91499999999996</v>
      </c>
      <c r="G17" s="94">
        <v>0</v>
      </c>
    </row>
    <row r="18" spans="1:7" ht="63.75" x14ac:dyDescent="0.2">
      <c r="A18" s="55">
        <v>0</v>
      </c>
      <c r="B18" s="31" t="s">
        <v>44</v>
      </c>
      <c r="C18" s="68">
        <v>104</v>
      </c>
      <c r="D18" s="69" t="s">
        <v>12</v>
      </c>
      <c r="E18" s="70">
        <v>100</v>
      </c>
      <c r="F18" s="94">
        <f>F19</f>
        <v>813.91499999999996</v>
      </c>
      <c r="G18" s="94">
        <v>0</v>
      </c>
    </row>
    <row r="19" spans="1:7" ht="25.5" x14ac:dyDescent="0.2">
      <c r="A19" s="55">
        <v>0</v>
      </c>
      <c r="B19" s="31" t="s">
        <v>95</v>
      </c>
      <c r="C19" s="68">
        <v>104</v>
      </c>
      <c r="D19" s="69" t="s">
        <v>12</v>
      </c>
      <c r="E19" s="70">
        <v>110</v>
      </c>
      <c r="F19" s="94">
        <v>813.91499999999996</v>
      </c>
      <c r="G19" s="94">
        <v>0</v>
      </c>
    </row>
    <row r="20" spans="1:7" ht="25.5" hidden="1" x14ac:dyDescent="0.2">
      <c r="A20" s="55">
        <v>0</v>
      </c>
      <c r="B20" s="31" t="s">
        <v>46</v>
      </c>
      <c r="C20" s="68">
        <v>104</v>
      </c>
      <c r="D20" s="69" t="s">
        <v>12</v>
      </c>
      <c r="E20" s="70">
        <v>200</v>
      </c>
      <c r="F20" s="94">
        <f>F21</f>
        <v>0</v>
      </c>
      <c r="G20" s="94">
        <v>0</v>
      </c>
    </row>
    <row r="21" spans="1:7" ht="39" hidden="1" customHeight="1" x14ac:dyDescent="0.2">
      <c r="A21" s="55">
        <v>0</v>
      </c>
      <c r="B21" s="31" t="s">
        <v>47</v>
      </c>
      <c r="C21" s="68">
        <v>104</v>
      </c>
      <c r="D21" s="69" t="s">
        <v>12</v>
      </c>
      <c r="E21" s="70">
        <v>240</v>
      </c>
      <c r="F21" s="94"/>
      <c r="G21" s="94">
        <v>0</v>
      </c>
    </row>
    <row r="22" spans="1:7" hidden="1" x14ac:dyDescent="0.2">
      <c r="A22" s="55">
        <v>0</v>
      </c>
      <c r="B22" s="31" t="s">
        <v>48</v>
      </c>
      <c r="C22" s="68">
        <v>104</v>
      </c>
      <c r="D22" s="69" t="s">
        <v>13</v>
      </c>
      <c r="E22" s="70">
        <v>800</v>
      </c>
      <c r="F22" s="94">
        <v>0</v>
      </c>
      <c r="G22" s="94">
        <v>0</v>
      </c>
    </row>
    <row r="23" spans="1:7" hidden="1" x14ac:dyDescent="0.2">
      <c r="A23" s="55">
        <v>0</v>
      </c>
      <c r="B23" s="31" t="s">
        <v>49</v>
      </c>
      <c r="C23" s="68">
        <v>104</v>
      </c>
      <c r="D23" s="69" t="s">
        <v>13</v>
      </c>
      <c r="E23" s="70">
        <v>850</v>
      </c>
      <c r="F23" s="94">
        <v>0</v>
      </c>
      <c r="G23" s="94">
        <v>0</v>
      </c>
    </row>
    <row r="24" spans="1:7" hidden="1" x14ac:dyDescent="0.2">
      <c r="A24" s="55"/>
      <c r="B24" s="31" t="s">
        <v>48</v>
      </c>
      <c r="C24" s="68">
        <v>104</v>
      </c>
      <c r="D24" s="69" t="s">
        <v>13</v>
      </c>
      <c r="E24" s="70">
        <v>800</v>
      </c>
      <c r="F24" s="94">
        <f>F25</f>
        <v>0</v>
      </c>
      <c r="G24" s="94"/>
    </row>
    <row r="25" spans="1:7" hidden="1" x14ac:dyDescent="0.2">
      <c r="A25" s="55"/>
      <c r="B25" s="31" t="s">
        <v>49</v>
      </c>
      <c r="C25" s="68">
        <v>104</v>
      </c>
      <c r="D25" s="69" t="s">
        <v>13</v>
      </c>
      <c r="E25" s="70">
        <v>850</v>
      </c>
      <c r="F25" s="94">
        <v>0</v>
      </c>
      <c r="G25" s="94"/>
    </row>
    <row r="26" spans="1:7" ht="38.25" x14ac:dyDescent="0.2">
      <c r="A26" s="55">
        <v>0</v>
      </c>
      <c r="B26" s="65" t="s">
        <v>50</v>
      </c>
      <c r="C26" s="66">
        <v>106</v>
      </c>
      <c r="D26" s="67">
        <v>0</v>
      </c>
      <c r="E26" s="184">
        <v>0</v>
      </c>
      <c r="F26" s="29">
        <f>F27</f>
        <v>13672.424000000001</v>
      </c>
      <c r="G26" s="29">
        <v>0</v>
      </c>
    </row>
    <row r="27" spans="1:7" ht="38.25" x14ac:dyDescent="0.2">
      <c r="A27" s="55">
        <v>0</v>
      </c>
      <c r="B27" s="31" t="s">
        <v>189</v>
      </c>
      <c r="C27" s="68">
        <v>106</v>
      </c>
      <c r="D27" s="69" t="s">
        <v>12</v>
      </c>
      <c r="E27" s="70">
        <v>0</v>
      </c>
      <c r="F27" s="94">
        <f>F28+F30+F32</f>
        <v>13672.424000000001</v>
      </c>
      <c r="G27" s="94">
        <v>0</v>
      </c>
    </row>
    <row r="28" spans="1:7" ht="63.75" x14ac:dyDescent="0.2">
      <c r="A28" s="55">
        <v>0</v>
      </c>
      <c r="B28" s="31" t="s">
        <v>44</v>
      </c>
      <c r="C28" s="68">
        <v>106</v>
      </c>
      <c r="D28" s="69" t="s">
        <v>12</v>
      </c>
      <c r="E28" s="70">
        <v>100</v>
      </c>
      <c r="F28" s="94">
        <f>F29</f>
        <v>13128.707</v>
      </c>
      <c r="G28" s="94">
        <v>0</v>
      </c>
    </row>
    <row r="29" spans="1:7" ht="25.5" x14ac:dyDescent="0.2">
      <c r="A29" s="55">
        <v>0</v>
      </c>
      <c r="B29" s="31" t="s">
        <v>95</v>
      </c>
      <c r="C29" s="68">
        <v>106</v>
      </c>
      <c r="D29" s="69" t="s">
        <v>12</v>
      </c>
      <c r="E29" s="70">
        <v>110</v>
      </c>
      <c r="F29" s="94">
        <v>13128.707</v>
      </c>
      <c r="G29" s="94">
        <v>0</v>
      </c>
    </row>
    <row r="30" spans="1:7" ht="29.25" customHeight="1" x14ac:dyDescent="0.2">
      <c r="A30" s="55">
        <v>0</v>
      </c>
      <c r="B30" s="31" t="s">
        <v>46</v>
      </c>
      <c r="C30" s="68">
        <v>106</v>
      </c>
      <c r="D30" s="69" t="s">
        <v>12</v>
      </c>
      <c r="E30" s="70">
        <v>200</v>
      </c>
      <c r="F30" s="94">
        <f>F31</f>
        <v>543.71699999999998</v>
      </c>
      <c r="G30" s="94">
        <v>0</v>
      </c>
    </row>
    <row r="31" spans="1:7" ht="24.4" customHeight="1" x14ac:dyDescent="0.2">
      <c r="A31" s="55">
        <v>0</v>
      </c>
      <c r="B31" s="31" t="s">
        <v>47</v>
      </c>
      <c r="C31" s="68">
        <v>106</v>
      </c>
      <c r="D31" s="69" t="s">
        <v>12</v>
      </c>
      <c r="E31" s="70">
        <v>240</v>
      </c>
      <c r="F31" s="94">
        <v>543.71699999999998</v>
      </c>
      <c r="G31" s="94">
        <v>0</v>
      </c>
    </row>
    <row r="32" spans="1:7" hidden="1" x14ac:dyDescent="0.2">
      <c r="A32" s="55">
        <v>0</v>
      </c>
      <c r="B32" s="31" t="s">
        <v>48</v>
      </c>
      <c r="C32" s="68">
        <v>106</v>
      </c>
      <c r="D32" s="69" t="s">
        <v>12</v>
      </c>
      <c r="E32" s="70">
        <v>800</v>
      </c>
      <c r="F32" s="94">
        <f>F33</f>
        <v>0</v>
      </c>
      <c r="G32" s="94">
        <v>0</v>
      </c>
    </row>
    <row r="33" spans="1:7" hidden="1" x14ac:dyDescent="0.2">
      <c r="A33" s="55">
        <v>0</v>
      </c>
      <c r="B33" s="31" t="s">
        <v>49</v>
      </c>
      <c r="C33" s="68">
        <v>106</v>
      </c>
      <c r="D33" s="69" t="s">
        <v>12</v>
      </c>
      <c r="E33" s="70">
        <v>850</v>
      </c>
      <c r="F33" s="94"/>
      <c r="G33" s="94">
        <v>0</v>
      </c>
    </row>
    <row r="34" spans="1:7" hidden="1" x14ac:dyDescent="0.2">
      <c r="A34" s="55"/>
      <c r="B34" s="31" t="s">
        <v>63</v>
      </c>
      <c r="C34" s="66">
        <v>113</v>
      </c>
      <c r="D34" s="69"/>
      <c r="E34" s="70"/>
      <c r="F34" s="29">
        <f>F35+F38</f>
        <v>0</v>
      </c>
      <c r="G34" s="94"/>
    </row>
    <row r="35" spans="1:7" ht="38.25" hidden="1" x14ac:dyDescent="0.2">
      <c r="A35" s="55"/>
      <c r="B35" s="31" t="s">
        <v>173</v>
      </c>
      <c r="C35" s="68">
        <v>113</v>
      </c>
      <c r="D35" s="69" t="s">
        <v>12</v>
      </c>
      <c r="E35" s="70"/>
      <c r="F35" s="94">
        <f>F36</f>
        <v>0</v>
      </c>
      <c r="G35" s="94"/>
    </row>
    <row r="36" spans="1:7" ht="25.5" hidden="1" x14ac:dyDescent="0.2">
      <c r="A36" s="55"/>
      <c r="B36" s="31" t="s">
        <v>46</v>
      </c>
      <c r="C36" s="68">
        <v>113</v>
      </c>
      <c r="D36" s="69" t="s">
        <v>12</v>
      </c>
      <c r="E36" s="70">
        <v>200</v>
      </c>
      <c r="F36" s="94">
        <f>F37</f>
        <v>0</v>
      </c>
      <c r="G36" s="94"/>
    </row>
    <row r="37" spans="1:7" ht="38.25" hidden="1" x14ac:dyDescent="0.2">
      <c r="A37" s="55"/>
      <c r="B37" s="31" t="s">
        <v>47</v>
      </c>
      <c r="C37" s="68">
        <v>113</v>
      </c>
      <c r="D37" s="69" t="s">
        <v>12</v>
      </c>
      <c r="E37" s="70">
        <v>240</v>
      </c>
      <c r="F37" s="94"/>
      <c r="G37" s="94"/>
    </row>
    <row r="38" spans="1:7" ht="51" hidden="1" x14ac:dyDescent="0.2">
      <c r="A38" s="55"/>
      <c r="B38" s="31" t="s">
        <v>177</v>
      </c>
      <c r="C38" s="68">
        <v>113</v>
      </c>
      <c r="D38" s="69">
        <v>4800000000</v>
      </c>
      <c r="E38" s="70"/>
      <c r="F38" s="94">
        <f>F39</f>
        <v>0</v>
      </c>
      <c r="G38" s="94"/>
    </row>
    <row r="39" spans="1:7" ht="25.5" hidden="1" x14ac:dyDescent="0.2">
      <c r="A39" s="55"/>
      <c r="B39" s="31" t="s">
        <v>46</v>
      </c>
      <c r="C39" s="68">
        <v>113</v>
      </c>
      <c r="D39" s="69">
        <v>4800000000</v>
      </c>
      <c r="E39" s="70">
        <v>200</v>
      </c>
      <c r="F39" s="94">
        <f>F40</f>
        <v>0</v>
      </c>
      <c r="G39" s="94"/>
    </row>
    <row r="40" spans="1:7" ht="38.25" hidden="1" x14ac:dyDescent="0.2">
      <c r="A40" s="55"/>
      <c r="B40" s="31" t="s">
        <v>47</v>
      </c>
      <c r="C40" s="68">
        <v>113</v>
      </c>
      <c r="D40" s="69">
        <v>4800000000</v>
      </c>
      <c r="E40" s="70">
        <v>240</v>
      </c>
      <c r="F40" s="94"/>
      <c r="G40" s="94"/>
    </row>
    <row r="41" spans="1:7" x14ac:dyDescent="0.2">
      <c r="A41" s="55">
        <v>0</v>
      </c>
      <c r="B41" s="65" t="s">
        <v>52</v>
      </c>
      <c r="C41" s="66">
        <v>702</v>
      </c>
      <c r="D41" s="67">
        <v>0</v>
      </c>
      <c r="E41" s="184">
        <v>0</v>
      </c>
      <c r="F41" s="29">
        <f>F42</f>
        <v>1007.154</v>
      </c>
      <c r="G41" s="29">
        <v>0</v>
      </c>
    </row>
    <row r="42" spans="1:7" ht="38.25" x14ac:dyDescent="0.2">
      <c r="A42" s="55">
        <v>0</v>
      </c>
      <c r="B42" s="31" t="s">
        <v>189</v>
      </c>
      <c r="C42" s="68">
        <v>702</v>
      </c>
      <c r="D42" s="69" t="s">
        <v>12</v>
      </c>
      <c r="E42" s="70">
        <v>0</v>
      </c>
      <c r="F42" s="94">
        <f>F43</f>
        <v>1007.154</v>
      </c>
      <c r="G42" s="94">
        <v>0</v>
      </c>
    </row>
    <row r="43" spans="1:7" x14ac:dyDescent="0.2">
      <c r="A43" s="55">
        <v>0</v>
      </c>
      <c r="B43" s="31" t="s">
        <v>54</v>
      </c>
      <c r="C43" s="68">
        <v>702</v>
      </c>
      <c r="D43" s="69" t="s">
        <v>12</v>
      </c>
      <c r="E43" s="70">
        <v>500</v>
      </c>
      <c r="F43" s="94">
        <f>F44</f>
        <v>1007.154</v>
      </c>
      <c r="G43" s="94">
        <v>0</v>
      </c>
    </row>
    <row r="44" spans="1:7" x14ac:dyDescent="0.2">
      <c r="A44" s="55">
        <v>0</v>
      </c>
      <c r="B44" s="31" t="s">
        <v>55</v>
      </c>
      <c r="C44" s="68">
        <v>702</v>
      </c>
      <c r="D44" s="69" t="s">
        <v>12</v>
      </c>
      <c r="E44" s="70">
        <v>540</v>
      </c>
      <c r="F44" s="94">
        <v>1007.154</v>
      </c>
      <c r="G44" s="94">
        <v>0</v>
      </c>
    </row>
    <row r="45" spans="1:7" ht="25.5" x14ac:dyDescent="0.2">
      <c r="A45" s="183">
        <v>0</v>
      </c>
      <c r="B45" s="65" t="s">
        <v>161</v>
      </c>
      <c r="C45" s="66">
        <v>1301</v>
      </c>
      <c r="D45" s="67">
        <v>0</v>
      </c>
      <c r="E45" s="184">
        <v>0</v>
      </c>
      <c r="F45" s="29">
        <f>F46</f>
        <v>2020</v>
      </c>
      <c r="G45" s="29">
        <v>0</v>
      </c>
    </row>
    <row r="46" spans="1:7" ht="38.25" x14ac:dyDescent="0.2">
      <c r="A46" s="55">
        <v>0</v>
      </c>
      <c r="B46" s="31" t="s">
        <v>189</v>
      </c>
      <c r="C46" s="68">
        <v>1301</v>
      </c>
      <c r="D46" s="69">
        <v>100000000</v>
      </c>
      <c r="E46" s="70">
        <v>0</v>
      </c>
      <c r="F46" s="94">
        <f>F47</f>
        <v>2020</v>
      </c>
      <c r="G46" s="94">
        <v>0</v>
      </c>
    </row>
    <row r="47" spans="1:7" ht="25.5" x14ac:dyDescent="0.2">
      <c r="A47" s="55">
        <v>0</v>
      </c>
      <c r="B47" s="31" t="s">
        <v>57</v>
      </c>
      <c r="C47" s="68">
        <v>1301</v>
      </c>
      <c r="D47" s="69">
        <v>100000000</v>
      </c>
      <c r="E47" s="70">
        <v>700</v>
      </c>
      <c r="F47" s="94">
        <f>F48</f>
        <v>2020</v>
      </c>
      <c r="G47" s="94">
        <v>0</v>
      </c>
    </row>
    <row r="48" spans="1:7" x14ac:dyDescent="0.2">
      <c r="A48" s="55">
        <v>0</v>
      </c>
      <c r="B48" s="31" t="s">
        <v>58</v>
      </c>
      <c r="C48" s="68">
        <v>1301</v>
      </c>
      <c r="D48" s="69">
        <v>100000000</v>
      </c>
      <c r="E48" s="70">
        <v>730</v>
      </c>
      <c r="F48" s="94">
        <v>2020</v>
      </c>
      <c r="G48" s="94">
        <v>0</v>
      </c>
    </row>
    <row r="49" spans="1:8" ht="42.6" customHeight="1" x14ac:dyDescent="0.2">
      <c r="A49" s="55">
        <v>0</v>
      </c>
      <c r="B49" s="65" t="s">
        <v>59</v>
      </c>
      <c r="C49" s="66">
        <v>1401</v>
      </c>
      <c r="D49" s="67">
        <v>0</v>
      </c>
      <c r="E49" s="184">
        <v>0</v>
      </c>
      <c r="F49" s="29">
        <f t="shared" ref="F49:G51" si="0">F50</f>
        <v>24915</v>
      </c>
      <c r="G49" s="29">
        <f t="shared" si="0"/>
        <v>390</v>
      </c>
    </row>
    <row r="50" spans="1:8" ht="38.25" x14ac:dyDescent="0.2">
      <c r="A50" s="55">
        <v>0</v>
      </c>
      <c r="B50" s="31" t="s">
        <v>189</v>
      </c>
      <c r="C50" s="68">
        <v>1401</v>
      </c>
      <c r="D50" s="69" t="s">
        <v>12</v>
      </c>
      <c r="E50" s="70">
        <v>0</v>
      </c>
      <c r="F50" s="94">
        <f t="shared" si="0"/>
        <v>24915</v>
      </c>
      <c r="G50" s="94">
        <f t="shared" si="0"/>
        <v>390</v>
      </c>
    </row>
    <row r="51" spans="1:8" x14ac:dyDescent="0.2">
      <c r="A51" s="55">
        <v>0</v>
      </c>
      <c r="B51" s="31" t="s">
        <v>54</v>
      </c>
      <c r="C51" s="68">
        <v>1401</v>
      </c>
      <c r="D51" s="69" t="s">
        <v>12</v>
      </c>
      <c r="E51" s="70">
        <v>500</v>
      </c>
      <c r="F51" s="94">
        <f t="shared" si="0"/>
        <v>24915</v>
      </c>
      <c r="G51" s="94">
        <f t="shared" si="0"/>
        <v>390</v>
      </c>
    </row>
    <row r="52" spans="1:8" s="16" customFormat="1" x14ac:dyDescent="0.2">
      <c r="A52" s="55">
        <v>0</v>
      </c>
      <c r="B52" s="31" t="s">
        <v>60</v>
      </c>
      <c r="C52" s="68">
        <v>1401</v>
      </c>
      <c r="D52" s="69" t="s">
        <v>12</v>
      </c>
      <c r="E52" s="70">
        <v>510</v>
      </c>
      <c r="F52" s="94">
        <v>24915</v>
      </c>
      <c r="G52" s="94">
        <v>390</v>
      </c>
      <c r="H52" s="109"/>
    </row>
    <row r="53" spans="1:8" ht="25.5" x14ac:dyDescent="0.2">
      <c r="A53" s="55">
        <v>0</v>
      </c>
      <c r="B53" s="65" t="s">
        <v>160</v>
      </c>
      <c r="C53" s="66">
        <v>1403</v>
      </c>
      <c r="D53" s="67">
        <v>0</v>
      </c>
      <c r="E53" s="184">
        <v>0</v>
      </c>
      <c r="F53" s="29">
        <f>F54</f>
        <v>13747.67</v>
      </c>
      <c r="G53" s="29">
        <v>0</v>
      </c>
    </row>
    <row r="54" spans="1:8" s="4" customFormat="1" ht="38.25" x14ac:dyDescent="0.2">
      <c r="A54" s="55">
        <v>0</v>
      </c>
      <c r="B54" s="31" t="s">
        <v>189</v>
      </c>
      <c r="C54" s="68">
        <v>1403</v>
      </c>
      <c r="D54" s="69" t="s">
        <v>12</v>
      </c>
      <c r="E54" s="70">
        <v>0</v>
      </c>
      <c r="F54" s="94">
        <f>F55</f>
        <v>13747.67</v>
      </c>
      <c r="G54" s="94">
        <v>0</v>
      </c>
      <c r="H54" s="109"/>
    </row>
    <row r="55" spans="1:8" s="4" customFormat="1" x14ac:dyDescent="0.2">
      <c r="A55" s="55">
        <v>0</v>
      </c>
      <c r="B55" s="31" t="s">
        <v>54</v>
      </c>
      <c r="C55" s="68">
        <v>1403</v>
      </c>
      <c r="D55" s="69" t="s">
        <v>12</v>
      </c>
      <c r="E55" s="70">
        <v>500</v>
      </c>
      <c r="F55" s="94">
        <f>F56</f>
        <v>13747.67</v>
      </c>
      <c r="G55" s="94">
        <v>0</v>
      </c>
      <c r="H55" s="109"/>
    </row>
    <row r="56" spans="1:8" s="4" customFormat="1" x14ac:dyDescent="0.2">
      <c r="A56" s="55">
        <v>0</v>
      </c>
      <c r="B56" s="31" t="s">
        <v>55</v>
      </c>
      <c r="C56" s="68">
        <v>1403</v>
      </c>
      <c r="D56" s="69" t="s">
        <v>12</v>
      </c>
      <c r="E56" s="70">
        <v>540</v>
      </c>
      <c r="F56" s="94">
        <v>13747.67</v>
      </c>
      <c r="G56" s="94">
        <v>0</v>
      </c>
      <c r="H56" s="109"/>
    </row>
    <row r="57" spans="1:8" ht="51" x14ac:dyDescent="0.2">
      <c r="A57" s="183">
        <v>938</v>
      </c>
      <c r="B57" s="65" t="s">
        <v>163</v>
      </c>
      <c r="C57" s="66">
        <v>0</v>
      </c>
      <c r="D57" s="67">
        <v>0</v>
      </c>
      <c r="E57" s="184">
        <v>0</v>
      </c>
      <c r="F57" s="29">
        <f>F58+F74+F78+F89+F100+F96+F104+F108+F115+F122+F131+F143</f>
        <v>110571.51999999999</v>
      </c>
      <c r="G57" s="29">
        <f>G58+G74+G78+G89+G100+G96+G104+G108+G115+G122+G131+G143</f>
        <v>12685.342000000001</v>
      </c>
    </row>
    <row r="58" spans="1:8" x14ac:dyDescent="0.2">
      <c r="A58" s="55">
        <v>0</v>
      </c>
      <c r="B58" s="65" t="s">
        <v>63</v>
      </c>
      <c r="C58" s="66">
        <v>113</v>
      </c>
      <c r="D58" s="67">
        <v>0</v>
      </c>
      <c r="E58" s="184">
        <v>0</v>
      </c>
      <c r="F58" s="29">
        <f>F59+F66</f>
        <v>31050.204999999998</v>
      </c>
      <c r="G58" s="29">
        <f>G59+G66</f>
        <v>0</v>
      </c>
    </row>
    <row r="59" spans="1:8" ht="38.25" x14ac:dyDescent="0.2">
      <c r="A59" s="55">
        <v>0</v>
      </c>
      <c r="B59" s="31" t="s">
        <v>190</v>
      </c>
      <c r="C59" s="68">
        <v>113</v>
      </c>
      <c r="D59" s="69" t="s">
        <v>18</v>
      </c>
      <c r="E59" s="70">
        <v>0</v>
      </c>
      <c r="F59" s="94">
        <f>F60+F62+F64</f>
        <v>4176.0479999999998</v>
      </c>
      <c r="G59" s="94">
        <v>0</v>
      </c>
    </row>
    <row r="60" spans="1:8" ht="63.75" x14ac:dyDescent="0.2">
      <c r="A60" s="55">
        <v>0</v>
      </c>
      <c r="B60" s="31" t="s">
        <v>44</v>
      </c>
      <c r="C60" s="68">
        <v>113</v>
      </c>
      <c r="D60" s="69" t="s">
        <v>18</v>
      </c>
      <c r="E60" s="70">
        <v>100</v>
      </c>
      <c r="F60" s="94">
        <f>F61</f>
        <v>2360.0659999999998</v>
      </c>
      <c r="G60" s="94">
        <v>0</v>
      </c>
    </row>
    <row r="61" spans="1:8" ht="25.5" x14ac:dyDescent="0.2">
      <c r="A61" s="55">
        <v>0</v>
      </c>
      <c r="B61" s="31" t="s">
        <v>95</v>
      </c>
      <c r="C61" s="68">
        <v>113</v>
      </c>
      <c r="D61" s="69" t="s">
        <v>18</v>
      </c>
      <c r="E61" s="70">
        <v>110</v>
      </c>
      <c r="F61" s="94">
        <v>2360.0659999999998</v>
      </c>
      <c r="G61" s="94">
        <v>0</v>
      </c>
    </row>
    <row r="62" spans="1:8" ht="32.25" customHeight="1" x14ac:dyDescent="0.2">
      <c r="A62" s="55">
        <v>0</v>
      </c>
      <c r="B62" s="31" t="s">
        <v>46</v>
      </c>
      <c r="C62" s="68">
        <v>113</v>
      </c>
      <c r="D62" s="69" t="s">
        <v>18</v>
      </c>
      <c r="E62" s="70">
        <v>200</v>
      </c>
      <c r="F62" s="94">
        <f>F63</f>
        <v>1273.982</v>
      </c>
      <c r="G62" s="94">
        <v>0</v>
      </c>
    </row>
    <row r="63" spans="1:8" ht="37.15" customHeight="1" x14ac:dyDescent="0.2">
      <c r="A63" s="55">
        <v>0</v>
      </c>
      <c r="B63" s="31" t="s">
        <v>47</v>
      </c>
      <c r="C63" s="68">
        <v>113</v>
      </c>
      <c r="D63" s="69" t="s">
        <v>18</v>
      </c>
      <c r="E63" s="70">
        <v>240</v>
      </c>
      <c r="F63" s="94">
        <v>1273.982</v>
      </c>
      <c r="G63" s="94">
        <v>0</v>
      </c>
    </row>
    <row r="64" spans="1:8" x14ac:dyDescent="0.2">
      <c r="A64" s="55">
        <v>0</v>
      </c>
      <c r="B64" s="31" t="s">
        <v>48</v>
      </c>
      <c r="C64" s="68">
        <v>113</v>
      </c>
      <c r="D64" s="69" t="s">
        <v>18</v>
      </c>
      <c r="E64" s="70">
        <v>800</v>
      </c>
      <c r="F64" s="94">
        <f>F65</f>
        <v>542</v>
      </c>
      <c r="G64" s="94">
        <v>0</v>
      </c>
    </row>
    <row r="65" spans="1:8" x14ac:dyDescent="0.2">
      <c r="A65" s="55">
        <v>0</v>
      </c>
      <c r="B65" s="31" t="s">
        <v>49</v>
      </c>
      <c r="C65" s="68">
        <v>113</v>
      </c>
      <c r="D65" s="69" t="s">
        <v>18</v>
      </c>
      <c r="E65" s="70">
        <v>850</v>
      </c>
      <c r="F65" s="94">
        <v>542</v>
      </c>
      <c r="G65" s="94">
        <v>0</v>
      </c>
    </row>
    <row r="66" spans="1:8" ht="102" x14ac:dyDescent="0.2">
      <c r="A66" s="55">
        <v>0</v>
      </c>
      <c r="B66" s="31" t="s">
        <v>191</v>
      </c>
      <c r="C66" s="68">
        <v>113</v>
      </c>
      <c r="D66" s="69" t="s">
        <v>19</v>
      </c>
      <c r="E66" s="70">
        <v>0</v>
      </c>
      <c r="F66" s="94">
        <f>F67</f>
        <v>26874.156999999999</v>
      </c>
      <c r="G66" s="94">
        <f>G67</f>
        <v>0</v>
      </c>
    </row>
    <row r="67" spans="1:8" ht="22.9" customHeight="1" x14ac:dyDescent="0.2">
      <c r="A67" s="55">
        <v>0</v>
      </c>
      <c r="B67" s="31" t="s">
        <v>66</v>
      </c>
      <c r="C67" s="68">
        <v>113</v>
      </c>
      <c r="D67" s="69" t="s">
        <v>19</v>
      </c>
      <c r="E67" s="70">
        <v>600</v>
      </c>
      <c r="F67" s="94">
        <f>F68</f>
        <v>26874.156999999999</v>
      </c>
      <c r="G67" s="94">
        <f>G68</f>
        <v>0</v>
      </c>
    </row>
    <row r="68" spans="1:8" s="16" customFormat="1" ht="11.25" customHeight="1" x14ac:dyDescent="0.2">
      <c r="A68" s="55">
        <v>0</v>
      </c>
      <c r="B68" s="31" t="s">
        <v>67</v>
      </c>
      <c r="C68" s="68">
        <v>113</v>
      </c>
      <c r="D68" s="69" t="s">
        <v>19</v>
      </c>
      <c r="E68" s="70">
        <v>620</v>
      </c>
      <c r="F68" s="94">
        <v>26874.156999999999</v>
      </c>
      <c r="G68" s="94"/>
      <c r="H68" s="109"/>
    </row>
    <row r="69" spans="1:8" ht="25.5" hidden="1" x14ac:dyDescent="0.2">
      <c r="A69" s="55"/>
      <c r="B69" s="31" t="s">
        <v>61</v>
      </c>
      <c r="C69" s="68">
        <v>113</v>
      </c>
      <c r="D69" s="69">
        <v>9000000000</v>
      </c>
      <c r="E69" s="70"/>
      <c r="F69" s="94">
        <f>F70</f>
        <v>0</v>
      </c>
      <c r="G69" s="94"/>
    </row>
    <row r="70" spans="1:8" ht="25.5" hidden="1" x14ac:dyDescent="0.2">
      <c r="A70" s="55"/>
      <c r="B70" s="31" t="s">
        <v>64</v>
      </c>
      <c r="C70" s="68">
        <v>113</v>
      </c>
      <c r="D70" s="69">
        <v>9000020000</v>
      </c>
      <c r="E70" s="70"/>
      <c r="F70" s="94">
        <f>F71</f>
        <v>0</v>
      </c>
      <c r="G70" s="94"/>
    </row>
    <row r="71" spans="1:8" ht="25.5" hidden="1" x14ac:dyDescent="0.2">
      <c r="A71" s="55"/>
      <c r="B71" s="31" t="s">
        <v>97</v>
      </c>
      <c r="C71" s="68">
        <v>113</v>
      </c>
      <c r="D71" s="69">
        <v>9000022000</v>
      </c>
      <c r="E71" s="70"/>
      <c r="F71" s="94">
        <f>F72</f>
        <v>0</v>
      </c>
      <c r="G71" s="94"/>
    </row>
    <row r="72" spans="1:8" ht="25.5" hidden="1" x14ac:dyDescent="0.2">
      <c r="A72" s="55"/>
      <c r="B72" s="31" t="s">
        <v>46</v>
      </c>
      <c r="C72" s="68">
        <v>113</v>
      </c>
      <c r="D72" s="69">
        <v>9000022000</v>
      </c>
      <c r="E72" s="70">
        <v>200</v>
      </c>
      <c r="F72" s="94">
        <f>F73</f>
        <v>0</v>
      </c>
      <c r="G72" s="94"/>
    </row>
    <row r="73" spans="1:8" ht="38.25" hidden="1" x14ac:dyDescent="0.2">
      <c r="A73" s="55"/>
      <c r="B73" s="31" t="s">
        <v>47</v>
      </c>
      <c r="C73" s="68">
        <v>113</v>
      </c>
      <c r="D73" s="69">
        <v>9000022000</v>
      </c>
      <c r="E73" s="70">
        <v>240</v>
      </c>
      <c r="F73" s="94"/>
      <c r="G73" s="94"/>
    </row>
    <row r="74" spans="1:8" x14ac:dyDescent="0.2">
      <c r="A74" s="55">
        <v>0</v>
      </c>
      <c r="B74" s="65" t="s">
        <v>69</v>
      </c>
      <c r="C74" s="66">
        <v>409</v>
      </c>
      <c r="D74" s="67">
        <v>0</v>
      </c>
      <c r="E74" s="184">
        <v>0</v>
      </c>
      <c r="F74" s="29">
        <f>F75</f>
        <v>13705.468999999999</v>
      </c>
      <c r="G74" s="29">
        <v>0</v>
      </c>
    </row>
    <row r="75" spans="1:8" ht="65.25" customHeight="1" x14ac:dyDescent="0.2">
      <c r="A75" s="55">
        <v>0</v>
      </c>
      <c r="B75" s="31" t="s">
        <v>192</v>
      </c>
      <c r="C75" s="68">
        <v>409</v>
      </c>
      <c r="D75" s="69" t="s">
        <v>21</v>
      </c>
      <c r="E75" s="70">
        <v>0</v>
      </c>
      <c r="F75" s="94">
        <f>F76</f>
        <v>13705.468999999999</v>
      </c>
      <c r="G75" s="94">
        <v>0</v>
      </c>
    </row>
    <row r="76" spans="1:8" ht="30.75" customHeight="1" x14ac:dyDescent="0.2">
      <c r="A76" s="55">
        <v>0</v>
      </c>
      <c r="B76" s="31" t="s">
        <v>46</v>
      </c>
      <c r="C76" s="68">
        <v>409</v>
      </c>
      <c r="D76" s="69" t="s">
        <v>21</v>
      </c>
      <c r="E76" s="70">
        <v>200</v>
      </c>
      <c r="F76" s="94">
        <f>F77</f>
        <v>13705.468999999999</v>
      </c>
      <c r="G76" s="94">
        <v>0</v>
      </c>
    </row>
    <row r="77" spans="1:8" ht="27.4" customHeight="1" x14ac:dyDescent="0.2">
      <c r="A77" s="55">
        <v>0</v>
      </c>
      <c r="B77" s="31" t="s">
        <v>47</v>
      </c>
      <c r="C77" s="68">
        <v>409</v>
      </c>
      <c r="D77" s="69" t="s">
        <v>21</v>
      </c>
      <c r="E77" s="70">
        <v>240</v>
      </c>
      <c r="F77" s="94">
        <v>13705.468999999999</v>
      </c>
      <c r="G77" s="94">
        <v>0</v>
      </c>
    </row>
    <row r="78" spans="1:8" ht="25.5" x14ac:dyDescent="0.2">
      <c r="A78" s="55">
        <v>0</v>
      </c>
      <c r="B78" s="65" t="s">
        <v>70</v>
      </c>
      <c r="C78" s="66">
        <v>412</v>
      </c>
      <c r="D78" s="67">
        <v>0</v>
      </c>
      <c r="E78" s="184">
        <v>0</v>
      </c>
      <c r="F78" s="29">
        <f>F82+F85+F79</f>
        <v>715.17</v>
      </c>
      <c r="G78" s="29">
        <f>G82+G85+G79</f>
        <v>90.971999999999994</v>
      </c>
    </row>
    <row r="79" spans="1:8" ht="38.25" x14ac:dyDescent="0.2">
      <c r="A79" s="55"/>
      <c r="B79" s="31" t="s">
        <v>190</v>
      </c>
      <c r="C79" s="68">
        <v>412</v>
      </c>
      <c r="D79" s="69" t="s">
        <v>18</v>
      </c>
      <c r="E79" s="184"/>
      <c r="F79" s="94">
        <f>F80</f>
        <v>100.87</v>
      </c>
      <c r="G79" s="94">
        <f>G80</f>
        <v>90.971999999999994</v>
      </c>
    </row>
    <row r="80" spans="1:8" ht="25.5" x14ac:dyDescent="0.2">
      <c r="A80" s="55"/>
      <c r="B80" s="31" t="s">
        <v>46</v>
      </c>
      <c r="C80" s="68">
        <v>412</v>
      </c>
      <c r="D80" s="69" t="s">
        <v>18</v>
      </c>
      <c r="E80" s="70">
        <v>200</v>
      </c>
      <c r="F80" s="94">
        <f>F81</f>
        <v>100.87</v>
      </c>
      <c r="G80" s="94">
        <f>G81</f>
        <v>90.971999999999994</v>
      </c>
    </row>
    <row r="81" spans="1:8" ht="38.25" x14ac:dyDescent="0.2">
      <c r="A81" s="55"/>
      <c r="B81" s="31" t="s">
        <v>47</v>
      </c>
      <c r="C81" s="68">
        <v>412</v>
      </c>
      <c r="D81" s="69" t="s">
        <v>18</v>
      </c>
      <c r="E81" s="70">
        <v>240</v>
      </c>
      <c r="F81" s="94">
        <v>100.87</v>
      </c>
      <c r="G81" s="94">
        <v>90.971999999999994</v>
      </c>
    </row>
    <row r="82" spans="1:8" s="10" customFormat="1" ht="54" customHeight="1" x14ac:dyDescent="0.2">
      <c r="A82" s="55"/>
      <c r="B82" s="31" t="s">
        <v>193</v>
      </c>
      <c r="C82" s="68">
        <v>412</v>
      </c>
      <c r="D82" s="69">
        <v>1700000000</v>
      </c>
      <c r="E82" s="70"/>
      <c r="F82" s="94">
        <f>F83</f>
        <v>614.29999999999995</v>
      </c>
      <c r="G82" s="94"/>
      <c r="H82" s="109"/>
    </row>
    <row r="83" spans="1:8" s="10" customFormat="1" ht="38.25" x14ac:dyDescent="0.2">
      <c r="A83" s="55"/>
      <c r="B83" s="31" t="s">
        <v>66</v>
      </c>
      <c r="C83" s="68">
        <v>412</v>
      </c>
      <c r="D83" s="69">
        <v>1700000000</v>
      </c>
      <c r="E83" s="70">
        <v>600</v>
      </c>
      <c r="F83" s="94">
        <f>F84</f>
        <v>614.29999999999995</v>
      </c>
      <c r="G83" s="94"/>
      <c r="H83" s="109"/>
    </row>
    <row r="84" spans="1:8" s="10" customFormat="1" ht="38.25" customHeight="1" x14ac:dyDescent="0.2">
      <c r="A84" s="55"/>
      <c r="B84" s="71" t="s">
        <v>165</v>
      </c>
      <c r="C84" s="72">
        <v>412</v>
      </c>
      <c r="D84" s="73">
        <v>1700000000</v>
      </c>
      <c r="E84" s="74">
        <v>630</v>
      </c>
      <c r="F84" s="94">
        <v>614.29999999999995</v>
      </c>
      <c r="G84" s="98"/>
      <c r="H84" s="109"/>
    </row>
    <row r="85" spans="1:8" ht="1.5" hidden="1" customHeight="1" x14ac:dyDescent="0.2">
      <c r="A85" s="55"/>
      <c r="B85" s="71" t="s">
        <v>61</v>
      </c>
      <c r="C85" s="72">
        <v>412</v>
      </c>
      <c r="D85" s="73">
        <v>9000000000</v>
      </c>
      <c r="E85" s="74"/>
      <c r="F85" s="94">
        <f>F86</f>
        <v>0</v>
      </c>
      <c r="G85" s="94">
        <f>G86</f>
        <v>0</v>
      </c>
    </row>
    <row r="86" spans="1:8" ht="25.5" hidden="1" x14ac:dyDescent="0.2">
      <c r="A86" s="55"/>
      <c r="B86" s="71" t="s">
        <v>155</v>
      </c>
      <c r="C86" s="72">
        <v>412</v>
      </c>
      <c r="D86" s="73">
        <v>9040000000</v>
      </c>
      <c r="E86" s="74"/>
      <c r="F86" s="94">
        <f t="shared" ref="F86:G87" si="1">F87</f>
        <v>0</v>
      </c>
      <c r="G86" s="94">
        <f t="shared" si="1"/>
        <v>0</v>
      </c>
    </row>
    <row r="87" spans="1:8" ht="25.5" hidden="1" x14ac:dyDescent="0.2">
      <c r="A87" s="55"/>
      <c r="B87" s="71" t="s">
        <v>46</v>
      </c>
      <c r="C87" s="72">
        <v>412</v>
      </c>
      <c r="D87" s="73">
        <v>9040000000</v>
      </c>
      <c r="E87" s="74">
        <v>200</v>
      </c>
      <c r="F87" s="94">
        <f t="shared" si="1"/>
        <v>0</v>
      </c>
      <c r="G87" s="94">
        <f t="shared" si="1"/>
        <v>0</v>
      </c>
    </row>
    <row r="88" spans="1:8" ht="38.25" hidden="1" x14ac:dyDescent="0.2">
      <c r="A88" s="55"/>
      <c r="B88" s="71" t="s">
        <v>47</v>
      </c>
      <c r="C88" s="72">
        <v>412</v>
      </c>
      <c r="D88" s="73">
        <v>9040000000</v>
      </c>
      <c r="E88" s="74">
        <v>240</v>
      </c>
      <c r="F88" s="94">
        <v>0</v>
      </c>
      <c r="G88" s="94">
        <v>0</v>
      </c>
    </row>
    <row r="89" spans="1:8" x14ac:dyDescent="0.2">
      <c r="A89" s="55">
        <v>0</v>
      </c>
      <c r="B89" s="65" t="s">
        <v>73</v>
      </c>
      <c r="C89" s="66">
        <v>501</v>
      </c>
      <c r="D89" s="67">
        <v>0</v>
      </c>
      <c r="E89" s="184">
        <v>0</v>
      </c>
      <c r="F89" s="29">
        <f>F90</f>
        <v>260</v>
      </c>
      <c r="G89" s="29">
        <f>G90</f>
        <v>0</v>
      </c>
    </row>
    <row r="90" spans="1:8" ht="38.25" x14ac:dyDescent="0.2">
      <c r="A90" s="55">
        <v>0</v>
      </c>
      <c r="B90" s="31" t="s">
        <v>190</v>
      </c>
      <c r="C90" s="68">
        <v>501</v>
      </c>
      <c r="D90" s="69" t="s">
        <v>18</v>
      </c>
      <c r="E90" s="70">
        <v>0</v>
      </c>
      <c r="F90" s="94">
        <f>F94</f>
        <v>260</v>
      </c>
      <c r="G90" s="94">
        <v>0</v>
      </c>
    </row>
    <row r="91" spans="1:8" ht="25.5" hidden="1" x14ac:dyDescent="0.2">
      <c r="A91" s="55">
        <v>0</v>
      </c>
      <c r="B91" s="31" t="s">
        <v>61</v>
      </c>
      <c r="C91" s="68">
        <v>501</v>
      </c>
      <c r="D91" s="69" t="s">
        <v>17</v>
      </c>
      <c r="E91" s="70">
        <v>0</v>
      </c>
      <c r="F91" s="94">
        <v>0</v>
      </c>
      <c r="G91" s="94">
        <v>0</v>
      </c>
    </row>
    <row r="92" spans="1:8" ht="25.5" hidden="1" x14ac:dyDescent="0.2">
      <c r="A92" s="55">
        <v>0</v>
      </c>
      <c r="B92" s="31" t="s">
        <v>61</v>
      </c>
      <c r="C92" s="68">
        <v>501</v>
      </c>
      <c r="D92" s="69" t="s">
        <v>17</v>
      </c>
      <c r="E92" s="70">
        <v>0</v>
      </c>
      <c r="F92" s="94">
        <v>0</v>
      </c>
      <c r="G92" s="94">
        <v>0</v>
      </c>
    </row>
    <row r="93" spans="1:8" ht="25.5" hidden="1" x14ac:dyDescent="0.2">
      <c r="A93" s="55">
        <v>0</v>
      </c>
      <c r="B93" s="31" t="s">
        <v>74</v>
      </c>
      <c r="C93" s="68">
        <v>501</v>
      </c>
      <c r="D93" s="69" t="s">
        <v>17</v>
      </c>
      <c r="E93" s="70">
        <v>0</v>
      </c>
      <c r="F93" s="94">
        <v>0</v>
      </c>
      <c r="G93" s="94">
        <v>0</v>
      </c>
    </row>
    <row r="94" spans="1:8" ht="28.5" customHeight="1" x14ac:dyDescent="0.2">
      <c r="A94" s="55">
        <v>0</v>
      </c>
      <c r="B94" s="31" t="s">
        <v>46</v>
      </c>
      <c r="C94" s="68">
        <v>501</v>
      </c>
      <c r="D94" s="69" t="s">
        <v>18</v>
      </c>
      <c r="E94" s="70">
        <v>200</v>
      </c>
      <c r="F94" s="94">
        <f>F95</f>
        <v>260</v>
      </c>
      <c r="G94" s="94">
        <v>0</v>
      </c>
    </row>
    <row r="95" spans="1:8" ht="38.25" x14ac:dyDescent="0.2">
      <c r="A95" s="55">
        <v>0</v>
      </c>
      <c r="B95" s="31" t="s">
        <v>47</v>
      </c>
      <c r="C95" s="68">
        <v>501</v>
      </c>
      <c r="D95" s="69" t="s">
        <v>18</v>
      </c>
      <c r="E95" s="70">
        <v>240</v>
      </c>
      <c r="F95" s="94">
        <v>260</v>
      </c>
      <c r="G95" s="94">
        <v>0</v>
      </c>
    </row>
    <row r="96" spans="1:8" s="10" customFormat="1" ht="15.75" customHeight="1" x14ac:dyDescent="0.2">
      <c r="A96" s="55"/>
      <c r="B96" s="65" t="s">
        <v>126</v>
      </c>
      <c r="C96" s="66">
        <v>503</v>
      </c>
      <c r="D96" s="67"/>
      <c r="E96" s="184"/>
      <c r="F96" s="29">
        <f>F97</f>
        <v>1734.7180000000001</v>
      </c>
      <c r="G96" s="29">
        <f>G97</f>
        <v>0</v>
      </c>
      <c r="H96" s="109"/>
    </row>
    <row r="97" spans="1:8" s="10" customFormat="1" ht="49.5" customHeight="1" x14ac:dyDescent="0.2">
      <c r="A97" s="55"/>
      <c r="B97" s="31" t="s">
        <v>176</v>
      </c>
      <c r="C97" s="68">
        <v>503</v>
      </c>
      <c r="D97" s="69">
        <v>4000000000</v>
      </c>
      <c r="E97" s="70"/>
      <c r="F97" s="94">
        <f>F98</f>
        <v>1734.7180000000001</v>
      </c>
      <c r="G97" s="94">
        <f>G98</f>
        <v>0</v>
      </c>
      <c r="H97" s="109"/>
    </row>
    <row r="98" spans="1:8" s="10" customFormat="1" ht="27" customHeight="1" x14ac:dyDescent="0.2">
      <c r="A98" s="55"/>
      <c r="B98" s="31" t="s">
        <v>46</v>
      </c>
      <c r="C98" s="68">
        <v>503</v>
      </c>
      <c r="D98" s="69">
        <v>4000000000</v>
      </c>
      <c r="E98" s="70">
        <v>200</v>
      </c>
      <c r="F98" s="94">
        <f t="shared" ref="F98:G98" si="2">F99</f>
        <v>1734.7180000000001</v>
      </c>
      <c r="G98" s="94">
        <f t="shared" si="2"/>
        <v>0</v>
      </c>
      <c r="H98" s="109"/>
    </row>
    <row r="99" spans="1:8" s="10" customFormat="1" ht="36" customHeight="1" x14ac:dyDescent="0.2">
      <c r="A99" s="55"/>
      <c r="B99" s="31" t="s">
        <v>47</v>
      </c>
      <c r="C99" s="68">
        <v>503</v>
      </c>
      <c r="D99" s="69">
        <v>4000000000</v>
      </c>
      <c r="E99" s="70">
        <v>240</v>
      </c>
      <c r="F99" s="94">
        <v>1734.7180000000001</v>
      </c>
      <c r="G99" s="94"/>
      <c r="H99" s="109"/>
    </row>
    <row r="100" spans="1:8" s="10" customFormat="1" ht="25.5" x14ac:dyDescent="0.2">
      <c r="A100" s="55"/>
      <c r="B100" s="65" t="s">
        <v>178</v>
      </c>
      <c r="C100" s="66">
        <v>605</v>
      </c>
      <c r="D100" s="67"/>
      <c r="E100" s="184"/>
      <c r="F100" s="29">
        <f t="shared" ref="F100:G102" si="3">F101</f>
        <v>304</v>
      </c>
      <c r="G100" s="29">
        <f t="shared" si="3"/>
        <v>300</v>
      </c>
      <c r="H100" s="109"/>
    </row>
    <row r="101" spans="1:8" s="10" customFormat="1" ht="36" customHeight="1" x14ac:dyDescent="0.2">
      <c r="A101" s="55"/>
      <c r="B101" s="31" t="s">
        <v>190</v>
      </c>
      <c r="C101" s="68">
        <v>605</v>
      </c>
      <c r="D101" s="69">
        <v>200000000</v>
      </c>
      <c r="E101" s="70"/>
      <c r="F101" s="94">
        <f t="shared" si="3"/>
        <v>304</v>
      </c>
      <c r="G101" s="94">
        <f t="shared" si="3"/>
        <v>300</v>
      </c>
      <c r="H101" s="109"/>
    </row>
    <row r="102" spans="1:8" s="10" customFormat="1" ht="25.5" x14ac:dyDescent="0.2">
      <c r="A102" s="55"/>
      <c r="B102" s="31" t="s">
        <v>46</v>
      </c>
      <c r="C102" s="68">
        <v>605</v>
      </c>
      <c r="D102" s="69">
        <v>200000000</v>
      </c>
      <c r="E102" s="70">
        <v>200</v>
      </c>
      <c r="F102" s="94">
        <f t="shared" si="3"/>
        <v>304</v>
      </c>
      <c r="G102" s="94">
        <f t="shared" si="3"/>
        <v>300</v>
      </c>
      <c r="H102" s="109"/>
    </row>
    <row r="103" spans="1:8" s="10" customFormat="1" ht="36" customHeight="1" x14ac:dyDescent="0.2">
      <c r="A103" s="55"/>
      <c r="B103" s="31" t="s">
        <v>47</v>
      </c>
      <c r="C103" s="68">
        <v>605</v>
      </c>
      <c r="D103" s="69">
        <v>200000000</v>
      </c>
      <c r="E103" s="70">
        <v>240</v>
      </c>
      <c r="F103" s="94">
        <v>304</v>
      </c>
      <c r="G103" s="94">
        <v>300</v>
      </c>
      <c r="H103" s="109"/>
    </row>
    <row r="104" spans="1:8" x14ac:dyDescent="0.2">
      <c r="A104" s="55">
        <v>0</v>
      </c>
      <c r="B104" s="65" t="s">
        <v>121</v>
      </c>
      <c r="C104" s="66">
        <v>707</v>
      </c>
      <c r="D104" s="67">
        <v>0</v>
      </c>
      <c r="E104" s="184">
        <v>0</v>
      </c>
      <c r="F104" s="29">
        <f t="shared" ref="F104:G106" si="4">F105</f>
        <v>3044.9409999999998</v>
      </c>
      <c r="G104" s="29">
        <f t="shared" si="4"/>
        <v>303.40100000000001</v>
      </c>
    </row>
    <row r="105" spans="1:8" ht="38.25" x14ac:dyDescent="0.2">
      <c r="A105" s="55">
        <v>0</v>
      </c>
      <c r="B105" s="31" t="s">
        <v>194</v>
      </c>
      <c r="C105" s="68">
        <v>707</v>
      </c>
      <c r="D105" s="69" t="s">
        <v>23</v>
      </c>
      <c r="E105" s="70">
        <v>0</v>
      </c>
      <c r="F105" s="94">
        <f t="shared" si="4"/>
        <v>3044.9409999999998</v>
      </c>
      <c r="G105" s="94">
        <f t="shared" si="4"/>
        <v>303.40100000000001</v>
      </c>
    </row>
    <row r="106" spans="1:8" ht="38.25" customHeight="1" x14ac:dyDescent="0.2">
      <c r="A106" s="55">
        <v>0</v>
      </c>
      <c r="B106" s="31" t="s">
        <v>66</v>
      </c>
      <c r="C106" s="68">
        <v>707</v>
      </c>
      <c r="D106" s="69" t="s">
        <v>23</v>
      </c>
      <c r="E106" s="70">
        <v>600</v>
      </c>
      <c r="F106" s="94">
        <f t="shared" si="4"/>
        <v>3044.9409999999998</v>
      </c>
      <c r="G106" s="94">
        <f t="shared" si="4"/>
        <v>303.40100000000001</v>
      </c>
    </row>
    <row r="107" spans="1:8" x14ac:dyDescent="0.2">
      <c r="A107" s="55">
        <v>0</v>
      </c>
      <c r="B107" s="31" t="s">
        <v>67</v>
      </c>
      <c r="C107" s="68">
        <v>707</v>
      </c>
      <c r="D107" s="69" t="s">
        <v>23</v>
      </c>
      <c r="E107" s="70">
        <v>620</v>
      </c>
      <c r="F107" s="94">
        <v>3044.9409999999998</v>
      </c>
      <c r="G107" s="94">
        <v>303.40100000000001</v>
      </c>
    </row>
    <row r="108" spans="1:8" x14ac:dyDescent="0.2">
      <c r="A108" s="55">
        <v>0</v>
      </c>
      <c r="B108" s="65" t="s">
        <v>78</v>
      </c>
      <c r="C108" s="66">
        <v>801</v>
      </c>
      <c r="D108" s="67">
        <v>0</v>
      </c>
      <c r="E108" s="184">
        <v>0</v>
      </c>
      <c r="F108" s="29">
        <f>F109+F112</f>
        <v>42322.959000000003</v>
      </c>
      <c r="G108" s="29">
        <f>G109+G112</f>
        <v>0</v>
      </c>
    </row>
    <row r="109" spans="1:8" ht="38.25" x14ac:dyDescent="0.2">
      <c r="A109" s="55">
        <v>0</v>
      </c>
      <c r="B109" s="31" t="s">
        <v>194</v>
      </c>
      <c r="C109" s="68">
        <v>801</v>
      </c>
      <c r="D109" s="69" t="s">
        <v>23</v>
      </c>
      <c r="E109" s="70">
        <v>0</v>
      </c>
      <c r="F109" s="94">
        <f>F110</f>
        <v>39105.307000000001</v>
      </c>
      <c r="G109" s="94">
        <f>G110</f>
        <v>0</v>
      </c>
    </row>
    <row r="110" spans="1:8" ht="38.25" x14ac:dyDescent="0.2">
      <c r="A110" s="55">
        <v>0</v>
      </c>
      <c r="B110" s="31" t="s">
        <v>66</v>
      </c>
      <c r="C110" s="68">
        <v>801</v>
      </c>
      <c r="D110" s="69" t="s">
        <v>23</v>
      </c>
      <c r="E110" s="70">
        <v>600</v>
      </c>
      <c r="F110" s="94">
        <f>F111</f>
        <v>39105.307000000001</v>
      </c>
      <c r="G110" s="94">
        <f>G111</f>
        <v>0</v>
      </c>
    </row>
    <row r="111" spans="1:8" s="16" customFormat="1" x14ac:dyDescent="0.2">
      <c r="A111" s="55">
        <v>0</v>
      </c>
      <c r="B111" s="31" t="s">
        <v>67</v>
      </c>
      <c r="C111" s="68">
        <v>801</v>
      </c>
      <c r="D111" s="69" t="s">
        <v>23</v>
      </c>
      <c r="E111" s="70">
        <v>620</v>
      </c>
      <c r="F111" s="94">
        <v>39105.307000000001</v>
      </c>
      <c r="G111" s="94"/>
      <c r="H111" s="109"/>
    </row>
    <row r="112" spans="1:8" s="16" customFormat="1" ht="54" customHeight="1" x14ac:dyDescent="0.2">
      <c r="A112" s="55"/>
      <c r="B112" s="31" t="s">
        <v>196</v>
      </c>
      <c r="C112" s="68">
        <v>801</v>
      </c>
      <c r="D112" s="69">
        <v>4800000000</v>
      </c>
      <c r="E112" s="70">
        <v>0</v>
      </c>
      <c r="F112" s="94">
        <f>F113</f>
        <v>3217.652</v>
      </c>
      <c r="G112" s="94"/>
      <c r="H112" s="109"/>
    </row>
    <row r="113" spans="1:9" s="16" customFormat="1" ht="41.25" customHeight="1" x14ac:dyDescent="0.2">
      <c r="A113" s="55"/>
      <c r="B113" s="31" t="s">
        <v>66</v>
      </c>
      <c r="C113" s="68">
        <v>801</v>
      </c>
      <c r="D113" s="69">
        <v>4800000000</v>
      </c>
      <c r="E113" s="70">
        <v>600</v>
      </c>
      <c r="F113" s="94">
        <f>F114</f>
        <v>3217.652</v>
      </c>
      <c r="G113" s="94"/>
      <c r="H113" s="109"/>
    </row>
    <row r="114" spans="1:9" s="16" customFormat="1" ht="21" customHeight="1" x14ac:dyDescent="0.2">
      <c r="A114" s="55"/>
      <c r="B114" s="31" t="s">
        <v>67</v>
      </c>
      <c r="C114" s="68">
        <v>801</v>
      </c>
      <c r="D114" s="69">
        <v>4800000000</v>
      </c>
      <c r="E114" s="70">
        <v>620</v>
      </c>
      <c r="F114" s="94">
        <v>3217.652</v>
      </c>
      <c r="G114" s="94"/>
      <c r="H114" s="109"/>
    </row>
    <row r="115" spans="1:9" s="54" customFormat="1" x14ac:dyDescent="0.2">
      <c r="A115" s="183"/>
      <c r="B115" s="65" t="s">
        <v>80</v>
      </c>
      <c r="C115" s="66">
        <v>1003</v>
      </c>
      <c r="D115" s="67"/>
      <c r="E115" s="184"/>
      <c r="F115" s="29">
        <f>F116+F119</f>
        <v>1833.65</v>
      </c>
      <c r="G115" s="29">
        <f>G116+G119</f>
        <v>1820</v>
      </c>
      <c r="H115" s="49"/>
    </row>
    <row r="116" spans="1:9" s="54" customFormat="1" ht="38.25" x14ac:dyDescent="0.2">
      <c r="A116" s="183"/>
      <c r="B116" s="31" t="s">
        <v>190</v>
      </c>
      <c r="C116" s="68">
        <v>1003</v>
      </c>
      <c r="D116" s="69">
        <v>200000000</v>
      </c>
      <c r="E116" s="70"/>
      <c r="F116" s="94">
        <f>F117</f>
        <v>298</v>
      </c>
      <c r="G116" s="94">
        <f>G117</f>
        <v>298</v>
      </c>
      <c r="H116" s="49"/>
    </row>
    <row r="117" spans="1:9" s="54" customFormat="1" ht="25.5" x14ac:dyDescent="0.2">
      <c r="A117" s="183"/>
      <c r="B117" s="31" t="s">
        <v>82</v>
      </c>
      <c r="C117" s="68">
        <v>1003</v>
      </c>
      <c r="D117" s="69">
        <v>200000000</v>
      </c>
      <c r="E117" s="70">
        <v>300</v>
      </c>
      <c r="F117" s="94">
        <f>F118</f>
        <v>298</v>
      </c>
      <c r="G117" s="94">
        <f>G118</f>
        <v>298</v>
      </c>
      <c r="H117" s="49"/>
    </row>
    <row r="118" spans="1:9" s="54" customFormat="1" ht="25.5" x14ac:dyDescent="0.2">
      <c r="A118" s="183"/>
      <c r="B118" s="31" t="s">
        <v>83</v>
      </c>
      <c r="C118" s="68">
        <v>1003</v>
      </c>
      <c r="D118" s="69">
        <v>200000000</v>
      </c>
      <c r="E118" s="70">
        <v>320</v>
      </c>
      <c r="F118" s="94">
        <v>298</v>
      </c>
      <c r="G118" s="94">
        <v>298</v>
      </c>
      <c r="H118" s="49"/>
    </row>
    <row r="119" spans="1:9" s="16" customFormat="1" ht="51" x14ac:dyDescent="0.2">
      <c r="A119" s="55"/>
      <c r="B119" s="31" t="s">
        <v>240</v>
      </c>
      <c r="C119" s="68">
        <v>1003</v>
      </c>
      <c r="D119" s="69">
        <v>4400000000</v>
      </c>
      <c r="E119" s="70"/>
      <c r="F119" s="94">
        <f t="shared" ref="F119:G120" si="5">F120</f>
        <v>1535.65</v>
      </c>
      <c r="G119" s="94">
        <f t="shared" si="5"/>
        <v>1522</v>
      </c>
      <c r="H119" s="109"/>
    </row>
    <row r="120" spans="1:9" s="16" customFormat="1" ht="25.5" x14ac:dyDescent="0.2">
      <c r="A120" s="55"/>
      <c r="B120" s="31" t="s">
        <v>82</v>
      </c>
      <c r="C120" s="68">
        <v>1003</v>
      </c>
      <c r="D120" s="69">
        <v>4400000000</v>
      </c>
      <c r="E120" s="70">
        <v>300</v>
      </c>
      <c r="F120" s="94">
        <f t="shared" si="5"/>
        <v>1535.65</v>
      </c>
      <c r="G120" s="94">
        <f t="shared" si="5"/>
        <v>1522</v>
      </c>
      <c r="H120" s="109"/>
    </row>
    <row r="121" spans="1:9" s="16" customFormat="1" ht="25.5" x14ac:dyDescent="0.2">
      <c r="A121" s="55"/>
      <c r="B121" s="31" t="s">
        <v>83</v>
      </c>
      <c r="C121" s="68">
        <v>1003</v>
      </c>
      <c r="D121" s="69">
        <v>4400000000</v>
      </c>
      <c r="E121" s="70">
        <v>320</v>
      </c>
      <c r="F121" s="94">
        <v>1535.65</v>
      </c>
      <c r="G121" s="94">
        <v>1522</v>
      </c>
      <c r="H121" s="109"/>
    </row>
    <row r="122" spans="1:9" x14ac:dyDescent="0.2">
      <c r="A122" s="55"/>
      <c r="B122" s="65" t="s">
        <v>84</v>
      </c>
      <c r="C122" s="66">
        <v>1004</v>
      </c>
      <c r="D122" s="69"/>
      <c r="E122" s="70"/>
      <c r="F122" s="29">
        <f>F123+F126</f>
        <v>10723.284</v>
      </c>
      <c r="G122" s="29">
        <f>G123+G126</f>
        <v>10170.969000000001</v>
      </c>
    </row>
    <row r="123" spans="1:9" ht="51" x14ac:dyDescent="0.2">
      <c r="A123" s="55"/>
      <c r="B123" s="31" t="s">
        <v>197</v>
      </c>
      <c r="C123" s="68">
        <v>1004</v>
      </c>
      <c r="D123" s="69" t="s">
        <v>26</v>
      </c>
      <c r="E123" s="70">
        <v>0</v>
      </c>
      <c r="F123" s="94">
        <f>F124</f>
        <v>1335.2840000000001</v>
      </c>
      <c r="G123" s="94">
        <f>G124</f>
        <v>782.96900000000005</v>
      </c>
    </row>
    <row r="124" spans="1:9" ht="25.5" x14ac:dyDescent="0.2">
      <c r="A124" s="55"/>
      <c r="B124" s="31" t="s">
        <v>82</v>
      </c>
      <c r="C124" s="68">
        <v>1004</v>
      </c>
      <c r="D124" s="69" t="s">
        <v>26</v>
      </c>
      <c r="E124" s="70">
        <v>300</v>
      </c>
      <c r="F124" s="94">
        <f t="shared" ref="F124:G124" si="6">F125</f>
        <v>1335.2840000000001</v>
      </c>
      <c r="G124" s="94">
        <f t="shared" si="6"/>
        <v>782.96900000000005</v>
      </c>
    </row>
    <row r="125" spans="1:9" ht="24.75" customHeight="1" x14ac:dyDescent="0.2">
      <c r="A125" s="55"/>
      <c r="B125" s="31" t="s">
        <v>83</v>
      </c>
      <c r="C125" s="68">
        <v>1004</v>
      </c>
      <c r="D125" s="69" t="s">
        <v>26</v>
      </c>
      <c r="E125" s="70">
        <v>320</v>
      </c>
      <c r="F125" s="94">
        <v>1335.2840000000001</v>
      </c>
      <c r="G125" s="94">
        <v>782.96900000000005</v>
      </c>
      <c r="H125" s="108"/>
      <c r="I125" s="35"/>
    </row>
    <row r="126" spans="1:9" ht="38.25" x14ac:dyDescent="0.2">
      <c r="A126" s="55"/>
      <c r="B126" s="31" t="s">
        <v>190</v>
      </c>
      <c r="C126" s="68">
        <v>1004</v>
      </c>
      <c r="D126" s="69">
        <v>200000000</v>
      </c>
      <c r="E126" s="70"/>
      <c r="F126" s="94">
        <f>F129+F127</f>
        <v>9388</v>
      </c>
      <c r="G126" s="94">
        <f>G129+G127</f>
        <v>9388</v>
      </c>
    </row>
    <row r="127" spans="1:9" ht="25.5" x14ac:dyDescent="0.2">
      <c r="A127" s="55"/>
      <c r="B127" s="31" t="s">
        <v>82</v>
      </c>
      <c r="C127" s="68">
        <v>1004</v>
      </c>
      <c r="D127" s="69">
        <v>200000000</v>
      </c>
      <c r="E127" s="70">
        <v>300</v>
      </c>
      <c r="F127" s="94">
        <f>F128</f>
        <v>2347</v>
      </c>
      <c r="G127" s="94">
        <f>G128</f>
        <v>2347</v>
      </c>
    </row>
    <row r="128" spans="1:9" ht="25.5" x14ac:dyDescent="0.2">
      <c r="A128" s="55"/>
      <c r="B128" s="31" t="s">
        <v>83</v>
      </c>
      <c r="C128" s="68">
        <v>1004</v>
      </c>
      <c r="D128" s="69">
        <v>200000000</v>
      </c>
      <c r="E128" s="70">
        <v>320</v>
      </c>
      <c r="F128" s="94">
        <v>2347</v>
      </c>
      <c r="G128" s="94">
        <v>2347</v>
      </c>
    </row>
    <row r="129" spans="1:9" ht="29.25" customHeight="1" x14ac:dyDescent="0.2">
      <c r="A129" s="55"/>
      <c r="B129" s="31" t="s">
        <v>86</v>
      </c>
      <c r="C129" s="68" t="s">
        <v>120</v>
      </c>
      <c r="D129" s="69">
        <v>200000000</v>
      </c>
      <c r="E129" s="70">
        <v>400</v>
      </c>
      <c r="F129" s="94">
        <f t="shared" ref="F129:G129" si="7">F130</f>
        <v>7041</v>
      </c>
      <c r="G129" s="94">
        <f t="shared" si="7"/>
        <v>7041</v>
      </c>
    </row>
    <row r="130" spans="1:9" x14ac:dyDescent="0.2">
      <c r="A130" s="55"/>
      <c r="B130" s="31" t="s">
        <v>131</v>
      </c>
      <c r="C130" s="68" t="s">
        <v>120</v>
      </c>
      <c r="D130" s="69">
        <v>200000000</v>
      </c>
      <c r="E130" s="70">
        <v>410</v>
      </c>
      <c r="F130" s="94">
        <v>7041</v>
      </c>
      <c r="G130" s="94">
        <v>7041</v>
      </c>
      <c r="H130" s="108"/>
      <c r="I130" s="35"/>
    </row>
    <row r="131" spans="1:9" x14ac:dyDescent="0.2">
      <c r="A131" s="183"/>
      <c r="B131" s="65" t="s">
        <v>143</v>
      </c>
      <c r="C131" s="66">
        <v>1006</v>
      </c>
      <c r="D131" s="67"/>
      <c r="E131" s="184"/>
      <c r="F131" s="29">
        <f t="shared" ref="F131:G133" si="8">F132</f>
        <v>50</v>
      </c>
      <c r="G131" s="29">
        <f t="shared" si="8"/>
        <v>0</v>
      </c>
    </row>
    <row r="132" spans="1:9" ht="51" x14ac:dyDescent="0.2">
      <c r="A132" s="55"/>
      <c r="B132" s="31" t="s">
        <v>198</v>
      </c>
      <c r="C132" s="68">
        <v>1006</v>
      </c>
      <c r="D132" s="69">
        <v>4300000000</v>
      </c>
      <c r="E132" s="70"/>
      <c r="F132" s="94">
        <f t="shared" si="8"/>
        <v>50</v>
      </c>
      <c r="G132" s="94">
        <f t="shared" si="8"/>
        <v>0</v>
      </c>
    </row>
    <row r="133" spans="1:9" ht="38.25" x14ac:dyDescent="0.2">
      <c r="A133" s="55"/>
      <c r="B133" s="31" t="s">
        <v>66</v>
      </c>
      <c r="C133" s="68">
        <v>1006</v>
      </c>
      <c r="D133" s="69">
        <v>4300000000</v>
      </c>
      <c r="E133" s="70">
        <v>600</v>
      </c>
      <c r="F133" s="94">
        <f t="shared" si="8"/>
        <v>50</v>
      </c>
      <c r="G133" s="94">
        <f t="shared" si="8"/>
        <v>0</v>
      </c>
    </row>
    <row r="134" spans="1:9" ht="12" customHeight="1" x14ac:dyDescent="0.2">
      <c r="A134" s="55"/>
      <c r="B134" s="31" t="s">
        <v>67</v>
      </c>
      <c r="C134" s="68">
        <v>1006</v>
      </c>
      <c r="D134" s="69">
        <v>4300000000</v>
      </c>
      <c r="E134" s="70">
        <v>620</v>
      </c>
      <c r="F134" s="94">
        <v>50</v>
      </c>
      <c r="G134" s="94"/>
    </row>
    <row r="135" spans="1:9" ht="51" hidden="1" x14ac:dyDescent="0.2">
      <c r="A135" s="55"/>
      <c r="B135" s="31" t="s">
        <v>142</v>
      </c>
      <c r="C135" s="68">
        <v>1006</v>
      </c>
      <c r="D135" s="69">
        <v>4300070000</v>
      </c>
      <c r="E135" s="70"/>
      <c r="F135" s="94">
        <f>F136</f>
        <v>0</v>
      </c>
      <c r="G135" s="94">
        <f>G137</f>
        <v>0</v>
      </c>
    </row>
    <row r="136" spans="1:9" ht="51" hidden="1" x14ac:dyDescent="0.2">
      <c r="A136" s="55"/>
      <c r="B136" s="75" t="s">
        <v>141</v>
      </c>
      <c r="C136" s="68">
        <v>1006</v>
      </c>
      <c r="D136" s="69">
        <v>4300074040</v>
      </c>
      <c r="E136" s="70"/>
      <c r="F136" s="94">
        <f>F137</f>
        <v>0</v>
      </c>
      <c r="G136" s="94">
        <f>G137</f>
        <v>0</v>
      </c>
    </row>
    <row r="137" spans="1:9" ht="38.25" hidden="1" x14ac:dyDescent="0.2">
      <c r="A137" s="55"/>
      <c r="B137" s="31" t="s">
        <v>66</v>
      </c>
      <c r="C137" s="68">
        <v>1006</v>
      </c>
      <c r="D137" s="69">
        <v>4300074040</v>
      </c>
      <c r="E137" s="70">
        <v>600</v>
      </c>
      <c r="F137" s="94">
        <f>F138</f>
        <v>0</v>
      </c>
      <c r="G137" s="94">
        <f>G138</f>
        <v>0</v>
      </c>
    </row>
    <row r="138" spans="1:9" hidden="1" x14ac:dyDescent="0.2">
      <c r="A138" s="55"/>
      <c r="B138" s="31" t="s">
        <v>67</v>
      </c>
      <c r="C138" s="68">
        <v>1006</v>
      </c>
      <c r="D138" s="69">
        <v>4300074040</v>
      </c>
      <c r="E138" s="70">
        <v>620</v>
      </c>
      <c r="F138" s="94"/>
      <c r="G138" s="94"/>
    </row>
    <row r="139" spans="1:9" ht="102" hidden="1" x14ac:dyDescent="0.2">
      <c r="A139" s="55"/>
      <c r="B139" s="31" t="s">
        <v>71</v>
      </c>
      <c r="C139" s="68">
        <v>1006</v>
      </c>
      <c r="D139" s="69" t="s">
        <v>144</v>
      </c>
      <c r="E139" s="70"/>
      <c r="F139" s="94">
        <f>F140</f>
        <v>0</v>
      </c>
      <c r="G139" s="94"/>
    </row>
    <row r="140" spans="1:9" ht="38.25" hidden="1" x14ac:dyDescent="0.2">
      <c r="A140" s="55"/>
      <c r="B140" s="31" t="s">
        <v>146</v>
      </c>
      <c r="C140" s="68">
        <v>1006</v>
      </c>
      <c r="D140" s="69" t="s">
        <v>145</v>
      </c>
      <c r="E140" s="70"/>
      <c r="F140" s="94">
        <f>F141</f>
        <v>0</v>
      </c>
      <c r="G140" s="94"/>
    </row>
    <row r="141" spans="1:9" ht="38.25" hidden="1" x14ac:dyDescent="0.2">
      <c r="A141" s="55"/>
      <c r="B141" s="31" t="s">
        <v>66</v>
      </c>
      <c r="C141" s="68">
        <v>1006</v>
      </c>
      <c r="D141" s="69" t="s">
        <v>145</v>
      </c>
      <c r="E141" s="70">
        <v>600</v>
      </c>
      <c r="F141" s="94">
        <f>F142</f>
        <v>0</v>
      </c>
      <c r="G141" s="94"/>
    </row>
    <row r="142" spans="1:9" hidden="1" x14ac:dyDescent="0.2">
      <c r="A142" s="55"/>
      <c r="B142" s="31" t="s">
        <v>67</v>
      </c>
      <c r="C142" s="68">
        <v>1006</v>
      </c>
      <c r="D142" s="69" t="s">
        <v>145</v>
      </c>
      <c r="E142" s="70">
        <v>620</v>
      </c>
      <c r="F142" s="94"/>
      <c r="G142" s="94"/>
    </row>
    <row r="143" spans="1:9" x14ac:dyDescent="0.2">
      <c r="A143" s="55">
        <v>0</v>
      </c>
      <c r="B143" s="65" t="s">
        <v>90</v>
      </c>
      <c r="C143" s="66">
        <v>1101</v>
      </c>
      <c r="D143" s="67"/>
      <c r="E143" s="184">
        <v>0</v>
      </c>
      <c r="F143" s="29">
        <f>F144+F152</f>
        <v>4827.1239999999998</v>
      </c>
      <c r="G143" s="29">
        <f>G144</f>
        <v>0</v>
      </c>
    </row>
    <row r="144" spans="1:9" ht="38.25" x14ac:dyDescent="0.2">
      <c r="A144" s="55">
        <v>0</v>
      </c>
      <c r="B144" s="31" t="s">
        <v>194</v>
      </c>
      <c r="C144" s="68">
        <v>1101</v>
      </c>
      <c r="D144" s="69" t="s">
        <v>23</v>
      </c>
      <c r="E144" s="70">
        <v>0</v>
      </c>
      <c r="F144" s="94">
        <f>F150</f>
        <v>1742.712</v>
      </c>
      <c r="G144" s="94">
        <f>G150</f>
        <v>0</v>
      </c>
    </row>
    <row r="145" spans="1:8" ht="38.25" hidden="1" x14ac:dyDescent="0.2">
      <c r="A145" s="55">
        <v>0</v>
      </c>
      <c r="B145" s="31" t="s">
        <v>75</v>
      </c>
      <c r="C145" s="68">
        <v>1101</v>
      </c>
      <c r="D145" s="69" t="s">
        <v>23</v>
      </c>
      <c r="E145" s="70">
        <v>0</v>
      </c>
      <c r="F145" s="94">
        <v>0</v>
      </c>
      <c r="G145" s="94">
        <v>1</v>
      </c>
    </row>
    <row r="146" spans="1:8" ht="63.75" hidden="1" x14ac:dyDescent="0.2">
      <c r="A146" s="55">
        <v>0</v>
      </c>
      <c r="B146" s="31" t="s">
        <v>65</v>
      </c>
      <c r="C146" s="68">
        <v>1101</v>
      </c>
      <c r="D146" s="69" t="s">
        <v>28</v>
      </c>
      <c r="E146" s="70">
        <v>0</v>
      </c>
      <c r="F146" s="94">
        <v>0</v>
      </c>
      <c r="G146" s="94">
        <v>0</v>
      </c>
    </row>
    <row r="147" spans="1:8" ht="63.75" hidden="1" x14ac:dyDescent="0.2">
      <c r="A147" s="55">
        <v>0</v>
      </c>
      <c r="B147" s="31" t="s">
        <v>65</v>
      </c>
      <c r="C147" s="68">
        <v>1101</v>
      </c>
      <c r="D147" s="69" t="s">
        <v>28</v>
      </c>
      <c r="E147" s="70">
        <v>0</v>
      </c>
      <c r="F147" s="94">
        <v>0</v>
      </c>
      <c r="G147" s="94">
        <v>0</v>
      </c>
    </row>
    <row r="148" spans="1:8" ht="63.75" hidden="1" x14ac:dyDescent="0.2">
      <c r="A148" s="55">
        <v>0</v>
      </c>
      <c r="B148" s="31" t="s">
        <v>65</v>
      </c>
      <c r="C148" s="68">
        <v>1101</v>
      </c>
      <c r="D148" s="69" t="s">
        <v>28</v>
      </c>
      <c r="E148" s="70">
        <v>0</v>
      </c>
      <c r="F148" s="94">
        <v>0</v>
      </c>
      <c r="G148" s="94">
        <v>0</v>
      </c>
    </row>
    <row r="149" spans="1:8" ht="63.75" hidden="1" x14ac:dyDescent="0.2">
      <c r="A149" s="55">
        <v>0</v>
      </c>
      <c r="B149" s="31" t="s">
        <v>65</v>
      </c>
      <c r="C149" s="68">
        <v>1101</v>
      </c>
      <c r="D149" s="69" t="s">
        <v>28</v>
      </c>
      <c r="E149" s="70">
        <v>0</v>
      </c>
      <c r="F149" s="94">
        <v>0</v>
      </c>
      <c r="G149" s="94">
        <v>0</v>
      </c>
    </row>
    <row r="150" spans="1:8" ht="38.25" x14ac:dyDescent="0.2">
      <c r="A150" s="55">
        <v>0</v>
      </c>
      <c r="B150" s="31" t="s">
        <v>66</v>
      </c>
      <c r="C150" s="68">
        <v>1101</v>
      </c>
      <c r="D150" s="69">
        <v>500000000</v>
      </c>
      <c r="E150" s="70">
        <v>600</v>
      </c>
      <c r="F150" s="94">
        <f>F151</f>
        <v>1742.712</v>
      </c>
      <c r="G150" s="94">
        <v>0</v>
      </c>
    </row>
    <row r="151" spans="1:8" x14ac:dyDescent="0.2">
      <c r="A151" s="55">
        <v>0</v>
      </c>
      <c r="B151" s="31" t="s">
        <v>67</v>
      </c>
      <c r="C151" s="68">
        <v>1101</v>
      </c>
      <c r="D151" s="69">
        <v>500000000</v>
      </c>
      <c r="E151" s="70">
        <v>620</v>
      </c>
      <c r="F151" s="94">
        <v>1742.712</v>
      </c>
      <c r="G151" s="94">
        <v>0</v>
      </c>
    </row>
    <row r="152" spans="1:8" ht="38.25" x14ac:dyDescent="0.2">
      <c r="A152" s="55"/>
      <c r="B152" s="31" t="s">
        <v>195</v>
      </c>
      <c r="C152" s="68">
        <v>1101</v>
      </c>
      <c r="D152" s="69">
        <v>4700000000</v>
      </c>
      <c r="E152" s="70"/>
      <c r="F152" s="94">
        <f t="shared" ref="F152:G153" si="9">F153</f>
        <v>3084.4119999999998</v>
      </c>
      <c r="G152" s="94">
        <f t="shared" si="9"/>
        <v>0</v>
      </c>
    </row>
    <row r="153" spans="1:8" ht="38.25" x14ac:dyDescent="0.2">
      <c r="A153" s="55"/>
      <c r="B153" s="31" t="s">
        <v>66</v>
      </c>
      <c r="C153" s="68">
        <v>1101</v>
      </c>
      <c r="D153" s="69">
        <v>4700000000</v>
      </c>
      <c r="E153" s="70">
        <v>600</v>
      </c>
      <c r="F153" s="94">
        <f t="shared" si="9"/>
        <v>3084.4119999999998</v>
      </c>
      <c r="G153" s="94">
        <f t="shared" si="9"/>
        <v>0</v>
      </c>
    </row>
    <row r="154" spans="1:8" x14ac:dyDescent="0.2">
      <c r="A154" s="55"/>
      <c r="B154" s="31" t="s">
        <v>67</v>
      </c>
      <c r="C154" s="68">
        <v>1101</v>
      </c>
      <c r="D154" s="69">
        <v>4700000000</v>
      </c>
      <c r="E154" s="70">
        <v>620</v>
      </c>
      <c r="F154" s="94">
        <v>3084.4119999999998</v>
      </c>
      <c r="G154" s="94"/>
    </row>
    <row r="155" spans="1:8" s="17" customFormat="1" ht="25.5" x14ac:dyDescent="0.2">
      <c r="A155" s="183">
        <v>939</v>
      </c>
      <c r="B155" s="65" t="s">
        <v>164</v>
      </c>
      <c r="C155" s="66"/>
      <c r="D155" s="67"/>
      <c r="E155" s="184">
        <v>0</v>
      </c>
      <c r="F155" s="29">
        <f>F156+F160+F185+F190+F198+F238+F287+F273+F298+F313+F320+F324+F333+F337+F346+F329+F294</f>
        <v>136253.80300000001</v>
      </c>
      <c r="G155" s="29">
        <f>G156+G160+G185+G190+G198+G238+G287+G273+G298+G313+G320+G324+G333+G337+G346+G329+G294</f>
        <v>38317.890999999996</v>
      </c>
      <c r="H155" s="109"/>
    </row>
    <row r="156" spans="1:8" ht="38.25" x14ac:dyDescent="0.2">
      <c r="A156" s="55">
        <v>0</v>
      </c>
      <c r="B156" s="65" t="s">
        <v>91</v>
      </c>
      <c r="C156" s="66">
        <v>102</v>
      </c>
      <c r="D156" s="67"/>
      <c r="E156" s="184"/>
      <c r="F156" s="29">
        <f t="shared" ref="F156:G158" si="10">F157</f>
        <v>2955.4369999999999</v>
      </c>
      <c r="G156" s="29">
        <f t="shared" si="10"/>
        <v>0</v>
      </c>
    </row>
    <row r="157" spans="1:8" ht="63.75" x14ac:dyDescent="0.2">
      <c r="A157" s="55">
        <v>0</v>
      </c>
      <c r="B157" s="31" t="s">
        <v>199</v>
      </c>
      <c r="C157" s="68">
        <v>102</v>
      </c>
      <c r="D157" s="69">
        <v>1800000000</v>
      </c>
      <c r="E157" s="70"/>
      <c r="F157" s="94">
        <f t="shared" si="10"/>
        <v>2955.4369999999999</v>
      </c>
      <c r="G157" s="94">
        <f t="shared" si="10"/>
        <v>0</v>
      </c>
    </row>
    <row r="158" spans="1:8" ht="63.75" x14ac:dyDescent="0.2">
      <c r="A158" s="55">
        <v>0</v>
      </c>
      <c r="B158" s="31" t="s">
        <v>44</v>
      </c>
      <c r="C158" s="68">
        <v>102</v>
      </c>
      <c r="D158" s="69">
        <v>1800000000</v>
      </c>
      <c r="E158" s="70">
        <v>100</v>
      </c>
      <c r="F158" s="94">
        <f t="shared" si="10"/>
        <v>2955.4369999999999</v>
      </c>
      <c r="G158" s="94">
        <f t="shared" si="10"/>
        <v>0</v>
      </c>
    </row>
    <row r="159" spans="1:8" ht="25.5" x14ac:dyDescent="0.2">
      <c r="A159" s="55">
        <v>0</v>
      </c>
      <c r="B159" s="31" t="s">
        <v>45</v>
      </c>
      <c r="C159" s="68">
        <v>102</v>
      </c>
      <c r="D159" s="69">
        <v>1800000000</v>
      </c>
      <c r="E159" s="70">
        <v>120</v>
      </c>
      <c r="F159" s="94">
        <v>2955.4369999999999</v>
      </c>
      <c r="G159" s="94"/>
    </row>
    <row r="160" spans="1:8" ht="51" x14ac:dyDescent="0.2">
      <c r="A160" s="55">
        <v>0</v>
      </c>
      <c r="B160" s="65" t="s">
        <v>42</v>
      </c>
      <c r="C160" s="66">
        <v>104</v>
      </c>
      <c r="D160" s="67">
        <v>0</v>
      </c>
      <c r="E160" s="184">
        <v>0</v>
      </c>
      <c r="F160" s="29">
        <f>F161+F166+F180</f>
        <v>17634.830999999998</v>
      </c>
      <c r="G160" s="29">
        <f>G161+G166+G180</f>
        <v>837.51099999999997</v>
      </c>
    </row>
    <row r="161" spans="1:7" ht="38.25" x14ac:dyDescent="0.2">
      <c r="A161" s="55">
        <v>0</v>
      </c>
      <c r="B161" s="31" t="s">
        <v>175</v>
      </c>
      <c r="C161" s="68">
        <v>104</v>
      </c>
      <c r="D161" s="69" t="s">
        <v>31</v>
      </c>
      <c r="E161" s="70">
        <v>0</v>
      </c>
      <c r="F161" s="94">
        <f>F162+F164</f>
        <v>235.07</v>
      </c>
      <c r="G161" s="94">
        <f>G162+G164</f>
        <v>235.07</v>
      </c>
    </row>
    <row r="162" spans="1:7" ht="63.75" x14ac:dyDescent="0.2">
      <c r="A162" s="55">
        <v>0</v>
      </c>
      <c r="B162" s="31" t="s">
        <v>44</v>
      </c>
      <c r="C162" s="68">
        <v>104</v>
      </c>
      <c r="D162" s="69" t="s">
        <v>31</v>
      </c>
      <c r="E162" s="70">
        <v>100</v>
      </c>
      <c r="F162" s="94">
        <f>F163</f>
        <v>205.078</v>
      </c>
      <c r="G162" s="94">
        <f>G163</f>
        <v>205.078</v>
      </c>
    </row>
    <row r="163" spans="1:7" ht="24.75" customHeight="1" x14ac:dyDescent="0.2">
      <c r="A163" s="55">
        <v>0</v>
      </c>
      <c r="B163" s="31" t="s">
        <v>45</v>
      </c>
      <c r="C163" s="68">
        <v>104</v>
      </c>
      <c r="D163" s="69" t="s">
        <v>31</v>
      </c>
      <c r="E163" s="70">
        <v>120</v>
      </c>
      <c r="F163" s="94">
        <v>205.078</v>
      </c>
      <c r="G163" s="94">
        <v>205.078</v>
      </c>
    </row>
    <row r="164" spans="1:7" ht="25.5" x14ac:dyDescent="0.2">
      <c r="A164" s="55">
        <v>0</v>
      </c>
      <c r="B164" s="31" t="s">
        <v>46</v>
      </c>
      <c r="C164" s="68">
        <v>104</v>
      </c>
      <c r="D164" s="69" t="s">
        <v>31</v>
      </c>
      <c r="E164" s="70">
        <v>200</v>
      </c>
      <c r="F164" s="94">
        <f>F165</f>
        <v>29.992000000000001</v>
      </c>
      <c r="G164" s="94">
        <f>G165</f>
        <v>29.992000000000001</v>
      </c>
    </row>
    <row r="165" spans="1:7" ht="38.25" x14ac:dyDescent="0.2">
      <c r="A165" s="55">
        <v>0</v>
      </c>
      <c r="B165" s="31" t="s">
        <v>47</v>
      </c>
      <c r="C165" s="68">
        <v>104</v>
      </c>
      <c r="D165" s="69" t="s">
        <v>31</v>
      </c>
      <c r="E165" s="70">
        <v>240</v>
      </c>
      <c r="F165" s="94">
        <v>29.992000000000001</v>
      </c>
      <c r="G165" s="94">
        <v>29.992000000000001</v>
      </c>
    </row>
    <row r="166" spans="1:7" ht="63.75" x14ac:dyDescent="0.2">
      <c r="A166" s="55">
        <v>0</v>
      </c>
      <c r="B166" s="31" t="s">
        <v>199</v>
      </c>
      <c r="C166" s="68">
        <v>104</v>
      </c>
      <c r="D166" s="69">
        <v>1800000000</v>
      </c>
      <c r="E166" s="70">
        <v>0</v>
      </c>
      <c r="F166" s="94">
        <f>F172+F174+F178+F176</f>
        <v>16797.32</v>
      </c>
      <c r="G166" s="94">
        <f>G172</f>
        <v>0</v>
      </c>
    </row>
    <row r="167" spans="1:7" ht="25.5" hidden="1" x14ac:dyDescent="0.2">
      <c r="A167" s="55">
        <v>0</v>
      </c>
      <c r="B167" s="31" t="s">
        <v>61</v>
      </c>
      <c r="C167" s="68">
        <v>104</v>
      </c>
      <c r="D167" s="69" t="s">
        <v>17</v>
      </c>
      <c r="E167" s="70">
        <v>0</v>
      </c>
      <c r="F167" s="94">
        <v>0</v>
      </c>
      <c r="G167" s="94">
        <v>0</v>
      </c>
    </row>
    <row r="168" spans="1:7" ht="25.5" hidden="1" x14ac:dyDescent="0.2">
      <c r="A168" s="55">
        <v>0</v>
      </c>
      <c r="B168" s="31" t="s">
        <v>61</v>
      </c>
      <c r="C168" s="68">
        <v>104</v>
      </c>
      <c r="D168" s="69" t="s">
        <v>17</v>
      </c>
      <c r="E168" s="70">
        <v>0</v>
      </c>
      <c r="F168" s="94">
        <v>0</v>
      </c>
      <c r="G168" s="94">
        <v>0</v>
      </c>
    </row>
    <row r="169" spans="1:7" ht="25.5" hidden="1" x14ac:dyDescent="0.2">
      <c r="A169" s="55">
        <v>0</v>
      </c>
      <c r="B169" s="31" t="s">
        <v>43</v>
      </c>
      <c r="C169" s="68">
        <v>104</v>
      </c>
      <c r="D169" s="69" t="s">
        <v>29</v>
      </c>
      <c r="E169" s="70">
        <v>0</v>
      </c>
      <c r="F169" s="94">
        <v>0</v>
      </c>
      <c r="G169" s="94">
        <v>0</v>
      </c>
    </row>
    <row r="170" spans="1:7" ht="25.5" hidden="1" x14ac:dyDescent="0.2">
      <c r="A170" s="55">
        <v>0</v>
      </c>
      <c r="B170" s="31" t="s">
        <v>43</v>
      </c>
      <c r="C170" s="68">
        <v>104</v>
      </c>
      <c r="D170" s="69" t="s">
        <v>29</v>
      </c>
      <c r="E170" s="70">
        <v>0</v>
      </c>
      <c r="F170" s="94">
        <v>0</v>
      </c>
      <c r="G170" s="94">
        <v>0</v>
      </c>
    </row>
    <row r="171" spans="1:7" ht="25.5" hidden="1" x14ac:dyDescent="0.2">
      <c r="A171" s="55">
        <v>0</v>
      </c>
      <c r="B171" s="31" t="s">
        <v>43</v>
      </c>
      <c r="C171" s="68">
        <v>104</v>
      </c>
      <c r="D171" s="69" t="s">
        <v>29</v>
      </c>
      <c r="E171" s="70">
        <v>0</v>
      </c>
      <c r="F171" s="94">
        <v>0</v>
      </c>
      <c r="G171" s="94">
        <v>0</v>
      </c>
    </row>
    <row r="172" spans="1:7" ht="63.75" x14ac:dyDescent="0.2">
      <c r="A172" s="55">
        <v>0</v>
      </c>
      <c r="B172" s="31" t="s">
        <v>44</v>
      </c>
      <c r="C172" s="68">
        <v>104</v>
      </c>
      <c r="D172" s="69">
        <v>1800000000</v>
      </c>
      <c r="E172" s="70">
        <v>100</v>
      </c>
      <c r="F172" s="94">
        <f>F173</f>
        <v>14676.268</v>
      </c>
      <c r="G172" s="94">
        <f>G173</f>
        <v>0</v>
      </c>
    </row>
    <row r="173" spans="1:7" ht="25.5" x14ac:dyDescent="0.2">
      <c r="A173" s="55">
        <v>0</v>
      </c>
      <c r="B173" s="31" t="s">
        <v>45</v>
      </c>
      <c r="C173" s="68">
        <v>104</v>
      </c>
      <c r="D173" s="69">
        <v>1800000000</v>
      </c>
      <c r="E173" s="70">
        <v>120</v>
      </c>
      <c r="F173" s="94">
        <v>14676.268</v>
      </c>
      <c r="G173" s="94"/>
    </row>
    <row r="174" spans="1:7" ht="25.5" x14ac:dyDescent="0.2">
      <c r="A174" s="55">
        <v>0</v>
      </c>
      <c r="B174" s="31" t="s">
        <v>46</v>
      </c>
      <c r="C174" s="68">
        <v>104</v>
      </c>
      <c r="D174" s="69">
        <v>1800000000</v>
      </c>
      <c r="E174" s="70">
        <v>200</v>
      </c>
      <c r="F174" s="94">
        <f>F175</f>
        <v>2010.049</v>
      </c>
      <c r="G174" s="94">
        <v>0</v>
      </c>
    </row>
    <row r="175" spans="1:7" ht="26.85" customHeight="1" x14ac:dyDescent="0.2">
      <c r="A175" s="55">
        <v>0</v>
      </c>
      <c r="B175" s="31" t="s">
        <v>47</v>
      </c>
      <c r="C175" s="68">
        <v>104</v>
      </c>
      <c r="D175" s="69">
        <v>1800000000</v>
      </c>
      <c r="E175" s="70">
        <v>240</v>
      </c>
      <c r="F175" s="94">
        <v>2010.049</v>
      </c>
      <c r="G175" s="94">
        <v>0</v>
      </c>
    </row>
    <row r="176" spans="1:7" ht="26.85" hidden="1" customHeight="1" x14ac:dyDescent="0.2">
      <c r="A176" s="55"/>
      <c r="B176" s="31" t="s">
        <v>82</v>
      </c>
      <c r="C176" s="68">
        <v>104</v>
      </c>
      <c r="D176" s="69">
        <v>1800000000</v>
      </c>
      <c r="E176" s="70">
        <v>300</v>
      </c>
      <c r="F176" s="94">
        <f>F177</f>
        <v>0</v>
      </c>
      <c r="G176" s="94"/>
    </row>
    <row r="177" spans="1:7" ht="26.85" hidden="1" customHeight="1" x14ac:dyDescent="0.2">
      <c r="A177" s="55"/>
      <c r="B177" s="31" t="s">
        <v>83</v>
      </c>
      <c r="C177" s="68">
        <v>104</v>
      </c>
      <c r="D177" s="69">
        <v>1800000000</v>
      </c>
      <c r="E177" s="70">
        <v>320</v>
      </c>
      <c r="F177" s="94"/>
      <c r="G177" s="94"/>
    </row>
    <row r="178" spans="1:7" ht="17.25" customHeight="1" x14ac:dyDescent="0.2">
      <c r="A178" s="55">
        <v>0</v>
      </c>
      <c r="B178" s="31" t="s">
        <v>48</v>
      </c>
      <c r="C178" s="68">
        <v>104</v>
      </c>
      <c r="D178" s="69">
        <v>1800000000</v>
      </c>
      <c r="E178" s="70">
        <v>800</v>
      </c>
      <c r="F178" s="94">
        <f>F179</f>
        <v>111.003</v>
      </c>
      <c r="G178" s="94">
        <v>0</v>
      </c>
    </row>
    <row r="179" spans="1:7" x14ac:dyDescent="0.2">
      <c r="A179" s="55">
        <v>0</v>
      </c>
      <c r="B179" s="31" t="s">
        <v>49</v>
      </c>
      <c r="C179" s="68">
        <v>104</v>
      </c>
      <c r="D179" s="69">
        <v>1800000000</v>
      </c>
      <c r="E179" s="70">
        <v>850</v>
      </c>
      <c r="F179" s="94">
        <v>111.003</v>
      </c>
      <c r="G179" s="94">
        <v>0</v>
      </c>
    </row>
    <row r="180" spans="1:7" ht="39.75" customHeight="1" x14ac:dyDescent="0.2">
      <c r="A180" s="55"/>
      <c r="B180" s="31" t="s">
        <v>200</v>
      </c>
      <c r="C180" s="68">
        <v>104</v>
      </c>
      <c r="D180" s="69">
        <v>1900000000</v>
      </c>
      <c r="E180" s="70"/>
      <c r="F180" s="94">
        <f>F181+F183</f>
        <v>602.44100000000003</v>
      </c>
      <c r="G180" s="94">
        <f>G181+G183</f>
        <v>602.44100000000003</v>
      </c>
    </row>
    <row r="181" spans="1:7" ht="63.75" x14ac:dyDescent="0.2">
      <c r="A181" s="55"/>
      <c r="B181" s="31" t="s">
        <v>44</v>
      </c>
      <c r="C181" s="68">
        <v>104</v>
      </c>
      <c r="D181" s="69">
        <v>1900000000</v>
      </c>
      <c r="E181" s="70">
        <v>100</v>
      </c>
      <c r="F181" s="94">
        <f>F182</f>
        <v>537.89400000000001</v>
      </c>
      <c r="G181" s="94">
        <f>G182</f>
        <v>537.89400000000001</v>
      </c>
    </row>
    <row r="182" spans="1:7" ht="25.5" x14ac:dyDescent="0.2">
      <c r="A182" s="55"/>
      <c r="B182" s="31" t="s">
        <v>45</v>
      </c>
      <c r="C182" s="68">
        <v>104</v>
      </c>
      <c r="D182" s="69">
        <v>1900000000</v>
      </c>
      <c r="E182" s="70">
        <v>120</v>
      </c>
      <c r="F182" s="94">
        <v>537.89400000000001</v>
      </c>
      <c r="G182" s="94">
        <v>537.89400000000001</v>
      </c>
    </row>
    <row r="183" spans="1:7" ht="25.5" x14ac:dyDescent="0.2">
      <c r="A183" s="55"/>
      <c r="B183" s="31" t="s">
        <v>46</v>
      </c>
      <c r="C183" s="68">
        <v>104</v>
      </c>
      <c r="D183" s="69">
        <v>1900000000</v>
      </c>
      <c r="E183" s="70">
        <v>200</v>
      </c>
      <c r="F183" s="94">
        <f>F184</f>
        <v>64.546999999999997</v>
      </c>
      <c r="G183" s="94">
        <f>G184</f>
        <v>64.546999999999997</v>
      </c>
    </row>
    <row r="184" spans="1:7" ht="38.25" x14ac:dyDescent="0.2">
      <c r="A184" s="55"/>
      <c r="B184" s="31" t="s">
        <v>47</v>
      </c>
      <c r="C184" s="68">
        <v>104</v>
      </c>
      <c r="D184" s="69">
        <v>1900000000</v>
      </c>
      <c r="E184" s="70">
        <v>240</v>
      </c>
      <c r="F184" s="94">
        <v>64.546999999999997</v>
      </c>
      <c r="G184" s="94">
        <v>64.546999999999997</v>
      </c>
    </row>
    <row r="185" spans="1:7" x14ac:dyDescent="0.2">
      <c r="A185" s="55"/>
      <c r="B185" s="76" t="s">
        <v>158</v>
      </c>
      <c r="C185" s="66">
        <v>105</v>
      </c>
      <c r="D185" s="67"/>
      <c r="E185" s="184"/>
      <c r="F185" s="29">
        <f t="shared" ref="F185:G188" si="11">F186</f>
        <v>5.5140000000000002</v>
      </c>
      <c r="G185" s="29">
        <f t="shared" si="11"/>
        <v>5.5140000000000002</v>
      </c>
    </row>
    <row r="186" spans="1:7" ht="63.75" x14ac:dyDescent="0.2">
      <c r="A186" s="55"/>
      <c r="B186" s="31" t="s">
        <v>199</v>
      </c>
      <c r="C186" s="68">
        <v>105</v>
      </c>
      <c r="D186" s="69">
        <v>1800000000</v>
      </c>
      <c r="E186" s="70"/>
      <c r="F186" s="94">
        <f>F187</f>
        <v>5.5140000000000002</v>
      </c>
      <c r="G186" s="94">
        <f>G187</f>
        <v>5.5140000000000002</v>
      </c>
    </row>
    <row r="187" spans="1:7" ht="76.5" x14ac:dyDescent="0.2">
      <c r="A187" s="55"/>
      <c r="B187" s="77" t="s">
        <v>156</v>
      </c>
      <c r="C187" s="68">
        <v>105</v>
      </c>
      <c r="D187" s="69">
        <v>1800000000</v>
      </c>
      <c r="E187" s="70"/>
      <c r="F187" s="94">
        <f t="shared" si="11"/>
        <v>5.5140000000000002</v>
      </c>
      <c r="G187" s="94">
        <f t="shared" si="11"/>
        <v>5.5140000000000002</v>
      </c>
    </row>
    <row r="188" spans="1:7" ht="38.25" x14ac:dyDescent="0.2">
      <c r="A188" s="55"/>
      <c r="B188" s="77" t="s">
        <v>66</v>
      </c>
      <c r="C188" s="68">
        <v>105</v>
      </c>
      <c r="D188" s="69">
        <v>1800000000</v>
      </c>
      <c r="E188" s="70">
        <v>600</v>
      </c>
      <c r="F188" s="94">
        <f t="shared" si="11"/>
        <v>5.5140000000000002</v>
      </c>
      <c r="G188" s="94">
        <f t="shared" si="11"/>
        <v>5.5140000000000002</v>
      </c>
    </row>
    <row r="189" spans="1:7" x14ac:dyDescent="0.2">
      <c r="A189" s="55"/>
      <c r="B189" s="77" t="s">
        <v>67</v>
      </c>
      <c r="C189" s="68">
        <v>105</v>
      </c>
      <c r="D189" s="69">
        <v>1800000000</v>
      </c>
      <c r="E189" s="70">
        <v>620</v>
      </c>
      <c r="F189" s="94">
        <v>5.5140000000000002</v>
      </c>
      <c r="G189" s="94">
        <v>5.5140000000000002</v>
      </c>
    </row>
    <row r="190" spans="1:7" ht="18.75" customHeight="1" x14ac:dyDescent="0.2">
      <c r="A190" s="55">
        <v>0</v>
      </c>
      <c r="B190" s="65" t="s">
        <v>92</v>
      </c>
      <c r="C190" s="66">
        <v>111</v>
      </c>
      <c r="D190" s="67">
        <v>0</v>
      </c>
      <c r="E190" s="184">
        <v>0</v>
      </c>
      <c r="F190" s="29">
        <f>F193</f>
        <v>100</v>
      </c>
      <c r="G190" s="29">
        <v>0</v>
      </c>
    </row>
    <row r="191" spans="1:7" ht="25.5" hidden="1" x14ac:dyDescent="0.2">
      <c r="A191" s="55">
        <v>0</v>
      </c>
      <c r="B191" s="31" t="s">
        <v>61</v>
      </c>
      <c r="C191" s="68">
        <v>111</v>
      </c>
      <c r="D191" s="69" t="s">
        <v>17</v>
      </c>
      <c r="E191" s="70">
        <v>0</v>
      </c>
      <c r="F191" s="94">
        <v>0</v>
      </c>
      <c r="G191" s="94">
        <v>0</v>
      </c>
    </row>
    <row r="192" spans="1:7" ht="25.5" hidden="1" x14ac:dyDescent="0.2">
      <c r="A192" s="55">
        <v>0</v>
      </c>
      <c r="B192" s="31" t="s">
        <v>61</v>
      </c>
      <c r="C192" s="68">
        <v>111</v>
      </c>
      <c r="D192" s="69" t="s">
        <v>17</v>
      </c>
      <c r="E192" s="70">
        <v>0</v>
      </c>
      <c r="F192" s="94">
        <v>0</v>
      </c>
      <c r="G192" s="94">
        <v>0</v>
      </c>
    </row>
    <row r="193" spans="1:8" ht="63.75" x14ac:dyDescent="0.2">
      <c r="A193" s="55">
        <v>0</v>
      </c>
      <c r="B193" s="31" t="s">
        <v>212</v>
      </c>
      <c r="C193" s="68">
        <v>111</v>
      </c>
      <c r="D193" s="69">
        <v>1300000000</v>
      </c>
      <c r="E193" s="70">
        <v>0</v>
      </c>
      <c r="F193" s="94">
        <f>F196</f>
        <v>100</v>
      </c>
      <c r="G193" s="94">
        <v>0</v>
      </c>
    </row>
    <row r="194" spans="1:8" hidden="1" x14ac:dyDescent="0.2">
      <c r="A194" s="55">
        <v>0</v>
      </c>
      <c r="B194" s="31" t="s">
        <v>93</v>
      </c>
      <c r="C194" s="68">
        <v>111</v>
      </c>
      <c r="D194" s="69" t="s">
        <v>30</v>
      </c>
      <c r="E194" s="70">
        <v>0</v>
      </c>
      <c r="F194" s="94">
        <v>0</v>
      </c>
      <c r="G194" s="94">
        <v>0</v>
      </c>
    </row>
    <row r="195" spans="1:8" hidden="1" x14ac:dyDescent="0.2">
      <c r="A195" s="55">
        <v>0</v>
      </c>
      <c r="B195" s="31" t="s">
        <v>93</v>
      </c>
      <c r="C195" s="68">
        <v>111</v>
      </c>
      <c r="D195" s="69" t="s">
        <v>30</v>
      </c>
      <c r="E195" s="70">
        <v>0</v>
      </c>
      <c r="F195" s="94">
        <v>0</v>
      </c>
      <c r="G195" s="94">
        <v>0</v>
      </c>
    </row>
    <row r="196" spans="1:8" x14ac:dyDescent="0.2">
      <c r="A196" s="55">
        <v>0</v>
      </c>
      <c r="B196" s="31" t="s">
        <v>48</v>
      </c>
      <c r="C196" s="68">
        <v>111</v>
      </c>
      <c r="D196" s="69">
        <v>1300000000</v>
      </c>
      <c r="E196" s="70">
        <v>800</v>
      </c>
      <c r="F196" s="94">
        <f>F197</f>
        <v>100</v>
      </c>
      <c r="G196" s="94">
        <v>0</v>
      </c>
    </row>
    <row r="197" spans="1:8" s="16" customFormat="1" x14ac:dyDescent="0.2">
      <c r="A197" s="55"/>
      <c r="B197" s="31" t="s">
        <v>94</v>
      </c>
      <c r="C197" s="68">
        <v>111</v>
      </c>
      <c r="D197" s="69">
        <v>1300000000</v>
      </c>
      <c r="E197" s="70">
        <v>870</v>
      </c>
      <c r="F197" s="94">
        <v>100</v>
      </c>
      <c r="G197" s="94"/>
      <c r="H197" s="109"/>
    </row>
    <row r="198" spans="1:8" x14ac:dyDescent="0.2">
      <c r="A198" s="55">
        <v>0</v>
      </c>
      <c r="B198" s="65" t="s">
        <v>63</v>
      </c>
      <c r="C198" s="66">
        <v>113</v>
      </c>
      <c r="D198" s="67">
        <v>0</v>
      </c>
      <c r="E198" s="184">
        <v>0</v>
      </c>
      <c r="F198" s="29">
        <f>F202+F209+F218+F223+F227+F235+F199</f>
        <v>18280.361999999997</v>
      </c>
      <c r="G198" s="29">
        <f>G202+G209+G218+G223+G227+G235+G199</f>
        <v>4505.2349999999997</v>
      </c>
    </row>
    <row r="199" spans="1:8" s="93" customFormat="1" ht="38.25" x14ac:dyDescent="0.2">
      <c r="A199" s="55"/>
      <c r="B199" s="31" t="s">
        <v>175</v>
      </c>
      <c r="C199" s="68">
        <v>113</v>
      </c>
      <c r="D199" s="69">
        <v>1200000000</v>
      </c>
      <c r="E199" s="70"/>
      <c r="F199" s="94">
        <f>F200</f>
        <v>12.8</v>
      </c>
      <c r="G199" s="94"/>
      <c r="H199" s="109"/>
    </row>
    <row r="200" spans="1:8" s="93" customFormat="1" ht="25.5" x14ac:dyDescent="0.2">
      <c r="A200" s="55"/>
      <c r="B200" s="31" t="s">
        <v>46</v>
      </c>
      <c r="C200" s="68">
        <v>113</v>
      </c>
      <c r="D200" s="69">
        <v>1200000000</v>
      </c>
      <c r="E200" s="70">
        <v>200</v>
      </c>
      <c r="F200" s="94">
        <f>F201</f>
        <v>12.8</v>
      </c>
      <c r="G200" s="94"/>
      <c r="H200" s="109"/>
    </row>
    <row r="201" spans="1:8" s="93" customFormat="1" ht="38.25" x14ac:dyDescent="0.2">
      <c r="A201" s="55"/>
      <c r="B201" s="31" t="s">
        <v>47</v>
      </c>
      <c r="C201" s="68">
        <v>113</v>
      </c>
      <c r="D201" s="69">
        <v>1200000000</v>
      </c>
      <c r="E201" s="70">
        <v>240</v>
      </c>
      <c r="F201" s="94">
        <v>12.8</v>
      </c>
      <c r="G201" s="94"/>
      <c r="H201" s="109"/>
    </row>
    <row r="202" spans="1:8" ht="38.25" x14ac:dyDescent="0.2">
      <c r="A202" s="55">
        <v>0</v>
      </c>
      <c r="B202" s="31" t="s">
        <v>201</v>
      </c>
      <c r="C202" s="68">
        <v>113</v>
      </c>
      <c r="D202" s="69" t="s">
        <v>32</v>
      </c>
      <c r="E202" s="70">
        <v>0</v>
      </c>
      <c r="F202" s="94">
        <f>F203+F205+F207</f>
        <v>17737.796999999999</v>
      </c>
      <c r="G202" s="94">
        <f>G203+G205+G207</f>
        <v>4505.2349999999997</v>
      </c>
    </row>
    <row r="203" spans="1:8" ht="63.75" x14ac:dyDescent="0.2">
      <c r="A203" s="55">
        <v>0</v>
      </c>
      <c r="B203" s="31" t="s">
        <v>44</v>
      </c>
      <c r="C203" s="68">
        <v>113</v>
      </c>
      <c r="D203" s="69" t="s">
        <v>32</v>
      </c>
      <c r="E203" s="70">
        <v>100</v>
      </c>
      <c r="F203" s="94">
        <f>F204</f>
        <v>15456.89</v>
      </c>
      <c r="G203" s="94">
        <f>G204</f>
        <v>3722.518</v>
      </c>
    </row>
    <row r="204" spans="1:8" ht="25.5" x14ac:dyDescent="0.2">
      <c r="A204" s="55">
        <v>0</v>
      </c>
      <c r="B204" s="31" t="s">
        <v>95</v>
      </c>
      <c r="C204" s="68">
        <v>113</v>
      </c>
      <c r="D204" s="69" t="s">
        <v>32</v>
      </c>
      <c r="E204" s="70">
        <v>110</v>
      </c>
      <c r="F204" s="94">
        <v>15456.89</v>
      </c>
      <c r="G204" s="94">
        <v>3722.518</v>
      </c>
      <c r="H204" s="108"/>
    </row>
    <row r="205" spans="1:8" ht="25.5" x14ac:dyDescent="0.2">
      <c r="A205" s="55">
        <v>0</v>
      </c>
      <c r="B205" s="31" t="s">
        <v>46</v>
      </c>
      <c r="C205" s="68">
        <v>113</v>
      </c>
      <c r="D205" s="69" t="s">
        <v>32</v>
      </c>
      <c r="E205" s="70">
        <v>200</v>
      </c>
      <c r="F205" s="94">
        <f>F206</f>
        <v>2276.4070000000002</v>
      </c>
      <c r="G205" s="94">
        <f>G206</f>
        <v>782.71699999999998</v>
      </c>
    </row>
    <row r="206" spans="1:8" ht="38.25" customHeight="1" x14ac:dyDescent="0.2">
      <c r="A206" s="55">
        <v>0</v>
      </c>
      <c r="B206" s="31" t="s">
        <v>47</v>
      </c>
      <c r="C206" s="68">
        <v>113</v>
      </c>
      <c r="D206" s="69" t="s">
        <v>32</v>
      </c>
      <c r="E206" s="70">
        <v>240</v>
      </c>
      <c r="F206" s="94">
        <v>2276.4070000000002</v>
      </c>
      <c r="G206" s="94">
        <v>782.71699999999998</v>
      </c>
      <c r="H206" s="108"/>
    </row>
    <row r="207" spans="1:8" x14ac:dyDescent="0.2">
      <c r="A207" s="55">
        <v>0</v>
      </c>
      <c r="B207" s="31" t="s">
        <v>48</v>
      </c>
      <c r="C207" s="68">
        <v>113</v>
      </c>
      <c r="D207" s="69" t="s">
        <v>32</v>
      </c>
      <c r="E207" s="70">
        <v>800</v>
      </c>
      <c r="F207" s="94">
        <f>F208</f>
        <v>4.5</v>
      </c>
      <c r="G207" s="94">
        <f>G208</f>
        <v>0</v>
      </c>
    </row>
    <row r="208" spans="1:8" x14ac:dyDescent="0.2">
      <c r="A208" s="55">
        <v>0</v>
      </c>
      <c r="B208" s="31" t="s">
        <v>49</v>
      </c>
      <c r="C208" s="68">
        <v>113</v>
      </c>
      <c r="D208" s="69" t="s">
        <v>32</v>
      </c>
      <c r="E208" s="70">
        <v>850</v>
      </c>
      <c r="F208" s="94">
        <v>4.5</v>
      </c>
      <c r="G208" s="94"/>
      <c r="H208" s="108"/>
    </row>
    <row r="209" spans="1:8" ht="63.75" x14ac:dyDescent="0.2">
      <c r="A209" s="55">
        <v>0</v>
      </c>
      <c r="B209" s="31" t="s">
        <v>199</v>
      </c>
      <c r="C209" s="68">
        <v>113</v>
      </c>
      <c r="D209" s="69">
        <v>1800000000</v>
      </c>
      <c r="E209" s="70">
        <v>0</v>
      </c>
      <c r="F209" s="94">
        <f>F210+F212</f>
        <v>84.682999999999993</v>
      </c>
      <c r="G209" s="94">
        <v>0</v>
      </c>
    </row>
    <row r="210" spans="1:8" ht="25.5" x14ac:dyDescent="0.2">
      <c r="A210" s="55">
        <v>0</v>
      </c>
      <c r="B210" s="31" t="s">
        <v>46</v>
      </c>
      <c r="C210" s="68">
        <v>113</v>
      </c>
      <c r="D210" s="69">
        <v>1800000000</v>
      </c>
      <c r="E210" s="70">
        <v>200</v>
      </c>
      <c r="F210" s="94">
        <f>F211</f>
        <v>34.683</v>
      </c>
      <c r="G210" s="94">
        <v>0</v>
      </c>
    </row>
    <row r="211" spans="1:8" ht="38.25" x14ac:dyDescent="0.2">
      <c r="A211" s="55">
        <v>0</v>
      </c>
      <c r="B211" s="31" t="s">
        <v>47</v>
      </c>
      <c r="C211" s="68">
        <v>113</v>
      </c>
      <c r="D211" s="69">
        <v>1800000000</v>
      </c>
      <c r="E211" s="70">
        <v>240</v>
      </c>
      <c r="F211" s="94">
        <v>34.683</v>
      </c>
      <c r="G211" s="94">
        <v>0</v>
      </c>
    </row>
    <row r="212" spans="1:8" ht="11.25" customHeight="1" x14ac:dyDescent="0.2">
      <c r="A212" s="55">
        <v>0</v>
      </c>
      <c r="B212" s="31" t="s">
        <v>48</v>
      </c>
      <c r="C212" s="68">
        <v>113</v>
      </c>
      <c r="D212" s="69">
        <v>1800000000</v>
      </c>
      <c r="E212" s="70">
        <v>800</v>
      </c>
      <c r="F212" s="94">
        <f>F213+F214</f>
        <v>50</v>
      </c>
      <c r="G212" s="94">
        <v>0</v>
      </c>
    </row>
    <row r="213" spans="1:8" s="16" customFormat="1" hidden="1" x14ac:dyDescent="0.2">
      <c r="A213" s="55"/>
      <c r="B213" s="31" t="s">
        <v>128</v>
      </c>
      <c r="C213" s="68">
        <v>113</v>
      </c>
      <c r="D213" s="69">
        <v>1800000000</v>
      </c>
      <c r="E213" s="70">
        <v>830</v>
      </c>
      <c r="F213" s="94">
        <v>0</v>
      </c>
      <c r="G213" s="94"/>
      <c r="H213" s="109"/>
    </row>
    <row r="214" spans="1:8" x14ac:dyDescent="0.2">
      <c r="A214" s="55">
        <v>0</v>
      </c>
      <c r="B214" s="31" t="s">
        <v>49</v>
      </c>
      <c r="C214" s="68">
        <v>113</v>
      </c>
      <c r="D214" s="69">
        <v>1800000000</v>
      </c>
      <c r="E214" s="70">
        <v>850</v>
      </c>
      <c r="F214" s="94">
        <v>50</v>
      </c>
      <c r="G214" s="94">
        <v>0</v>
      </c>
    </row>
    <row r="215" spans="1:8" hidden="1" x14ac:dyDescent="0.2">
      <c r="A215" s="55"/>
      <c r="B215" s="31" t="s">
        <v>56</v>
      </c>
      <c r="C215" s="68">
        <v>113</v>
      </c>
      <c r="D215" s="78" t="s">
        <v>129</v>
      </c>
      <c r="E215" s="70"/>
      <c r="F215" s="94">
        <f>F216</f>
        <v>0</v>
      </c>
      <c r="G215" s="94"/>
    </row>
    <row r="216" spans="1:8" hidden="1" x14ac:dyDescent="0.2">
      <c r="A216" s="55"/>
      <c r="B216" s="31" t="s">
        <v>48</v>
      </c>
      <c r="C216" s="68">
        <v>113</v>
      </c>
      <c r="D216" s="78" t="s">
        <v>129</v>
      </c>
      <c r="E216" s="70">
        <v>800</v>
      </c>
      <c r="F216" s="94">
        <f>F217</f>
        <v>0</v>
      </c>
      <c r="G216" s="94"/>
    </row>
    <row r="217" spans="1:8" hidden="1" x14ac:dyDescent="0.2">
      <c r="A217" s="55"/>
      <c r="B217" s="31" t="s">
        <v>128</v>
      </c>
      <c r="C217" s="68">
        <v>113</v>
      </c>
      <c r="D217" s="78" t="s">
        <v>129</v>
      </c>
      <c r="E217" s="70">
        <v>830</v>
      </c>
      <c r="F217" s="94"/>
      <c r="G217" s="94"/>
    </row>
    <row r="218" spans="1:8" ht="51" hidden="1" x14ac:dyDescent="0.2">
      <c r="A218" s="55"/>
      <c r="B218" s="31" t="s">
        <v>135</v>
      </c>
      <c r="C218" s="68">
        <v>113</v>
      </c>
      <c r="D218" s="69">
        <v>4100000000</v>
      </c>
      <c r="E218" s="70"/>
      <c r="F218" s="94">
        <f>F219</f>
        <v>0</v>
      </c>
      <c r="G218" s="94"/>
    </row>
    <row r="219" spans="1:8" ht="25.5" hidden="1" x14ac:dyDescent="0.2">
      <c r="A219" s="55"/>
      <c r="B219" s="31" t="s">
        <v>64</v>
      </c>
      <c r="C219" s="68">
        <v>113</v>
      </c>
      <c r="D219" s="69">
        <v>4100020000</v>
      </c>
      <c r="E219" s="70"/>
      <c r="F219" s="94">
        <f>F220</f>
        <v>0</v>
      </c>
      <c r="G219" s="94"/>
    </row>
    <row r="220" spans="1:8" ht="31.5" hidden="1" customHeight="1" x14ac:dyDescent="0.2">
      <c r="A220" s="55"/>
      <c r="B220" s="31" t="s">
        <v>97</v>
      </c>
      <c r="C220" s="68">
        <v>113</v>
      </c>
      <c r="D220" s="69">
        <v>4100022000</v>
      </c>
      <c r="E220" s="70"/>
      <c r="F220" s="94">
        <f>F221</f>
        <v>0</v>
      </c>
      <c r="G220" s="94"/>
    </row>
    <row r="221" spans="1:8" ht="25.5" hidden="1" x14ac:dyDescent="0.2">
      <c r="A221" s="55"/>
      <c r="B221" s="31" t="s">
        <v>46</v>
      </c>
      <c r="C221" s="68">
        <v>113</v>
      </c>
      <c r="D221" s="69">
        <v>4100022000</v>
      </c>
      <c r="E221" s="70">
        <v>200</v>
      </c>
      <c r="F221" s="94">
        <f>F222</f>
        <v>0</v>
      </c>
      <c r="G221" s="94"/>
    </row>
    <row r="222" spans="1:8" ht="39.75" hidden="1" customHeight="1" x14ac:dyDescent="0.2">
      <c r="A222" s="55"/>
      <c r="B222" s="31" t="s">
        <v>47</v>
      </c>
      <c r="C222" s="68">
        <v>113</v>
      </c>
      <c r="D222" s="69">
        <v>4100022000</v>
      </c>
      <c r="E222" s="70">
        <v>240</v>
      </c>
      <c r="F222" s="94"/>
      <c r="G222" s="94"/>
    </row>
    <row r="223" spans="1:8" ht="89.25" x14ac:dyDescent="0.2">
      <c r="A223" s="55"/>
      <c r="B223" s="31" t="s">
        <v>202</v>
      </c>
      <c r="C223" s="68">
        <v>113</v>
      </c>
      <c r="D223" s="69">
        <v>4200000000</v>
      </c>
      <c r="E223" s="70"/>
      <c r="F223" s="94">
        <f>F224</f>
        <v>116</v>
      </c>
      <c r="G223" s="94"/>
    </row>
    <row r="224" spans="1:8" ht="25.5" x14ac:dyDescent="0.2">
      <c r="A224" s="55"/>
      <c r="B224" s="31" t="s">
        <v>82</v>
      </c>
      <c r="C224" s="68">
        <v>113</v>
      </c>
      <c r="D224" s="69">
        <v>4200000000</v>
      </c>
      <c r="E224" s="70">
        <v>300</v>
      </c>
      <c r="F224" s="94">
        <f>F225+F226</f>
        <v>116</v>
      </c>
      <c r="G224" s="94"/>
    </row>
    <row r="225" spans="1:7" x14ac:dyDescent="0.2">
      <c r="A225" s="55"/>
      <c r="B225" s="31" t="s">
        <v>181</v>
      </c>
      <c r="C225" s="68">
        <v>113</v>
      </c>
      <c r="D225" s="69">
        <v>4200000000</v>
      </c>
      <c r="E225" s="70">
        <v>340</v>
      </c>
      <c r="F225" s="94">
        <v>46</v>
      </c>
      <c r="G225" s="94"/>
    </row>
    <row r="226" spans="1:7" ht="15" customHeight="1" x14ac:dyDescent="0.2">
      <c r="A226" s="55"/>
      <c r="B226" s="71" t="s">
        <v>136</v>
      </c>
      <c r="C226" s="68">
        <v>113</v>
      </c>
      <c r="D226" s="69">
        <v>4200000000</v>
      </c>
      <c r="E226" s="70">
        <v>360</v>
      </c>
      <c r="F226" s="94">
        <v>70</v>
      </c>
      <c r="G226" s="94"/>
    </row>
    <row r="227" spans="1:7" ht="25.5" hidden="1" x14ac:dyDescent="0.2">
      <c r="A227" s="55"/>
      <c r="B227" s="31" t="s">
        <v>61</v>
      </c>
      <c r="C227" s="68">
        <v>113</v>
      </c>
      <c r="D227" s="69">
        <v>9000000000</v>
      </c>
      <c r="E227" s="70"/>
      <c r="F227" s="94">
        <f>F228+F231</f>
        <v>0</v>
      </c>
      <c r="G227" s="94"/>
    </row>
    <row r="228" spans="1:7" hidden="1" x14ac:dyDescent="0.2">
      <c r="A228" s="55"/>
      <c r="B228" s="31" t="s">
        <v>56</v>
      </c>
      <c r="C228" s="68">
        <v>113</v>
      </c>
      <c r="D228" s="69">
        <v>9000090000</v>
      </c>
      <c r="E228" s="70"/>
      <c r="F228" s="94">
        <f>F229</f>
        <v>0</v>
      </c>
      <c r="G228" s="94"/>
    </row>
    <row r="229" spans="1:7" hidden="1" x14ac:dyDescent="0.2">
      <c r="A229" s="55"/>
      <c r="B229" s="31" t="s">
        <v>48</v>
      </c>
      <c r="C229" s="68">
        <v>113</v>
      </c>
      <c r="D229" s="69">
        <v>9000090000</v>
      </c>
      <c r="E229" s="70">
        <v>800</v>
      </c>
      <c r="F229" s="94">
        <f>F230</f>
        <v>0</v>
      </c>
      <c r="G229" s="94"/>
    </row>
    <row r="230" spans="1:7" hidden="1" x14ac:dyDescent="0.2">
      <c r="A230" s="55"/>
      <c r="B230" s="31" t="s">
        <v>128</v>
      </c>
      <c r="C230" s="68">
        <v>113</v>
      </c>
      <c r="D230" s="69">
        <v>9000090000</v>
      </c>
      <c r="E230" s="70">
        <v>830</v>
      </c>
      <c r="F230" s="94"/>
      <c r="G230" s="94"/>
    </row>
    <row r="231" spans="1:7" ht="25.5" hidden="1" x14ac:dyDescent="0.2">
      <c r="A231" s="55"/>
      <c r="B231" s="31" t="s">
        <v>64</v>
      </c>
      <c r="C231" s="68">
        <v>113</v>
      </c>
      <c r="D231" s="69">
        <v>9000020000</v>
      </c>
      <c r="E231" s="70"/>
      <c r="F231" s="94">
        <f>F232</f>
        <v>0</v>
      </c>
      <c r="G231" s="94"/>
    </row>
    <row r="232" spans="1:7" ht="25.5" hidden="1" x14ac:dyDescent="0.2">
      <c r="A232" s="55"/>
      <c r="B232" s="31" t="s">
        <v>97</v>
      </c>
      <c r="C232" s="68">
        <v>113</v>
      </c>
      <c r="D232" s="69">
        <v>9000022000</v>
      </c>
      <c r="E232" s="70"/>
      <c r="F232" s="94">
        <f>F233</f>
        <v>0</v>
      </c>
      <c r="G232" s="94"/>
    </row>
    <row r="233" spans="1:7" ht="25.5" hidden="1" x14ac:dyDescent="0.2">
      <c r="A233" s="55"/>
      <c r="B233" s="31" t="s">
        <v>140</v>
      </c>
      <c r="C233" s="68">
        <v>113</v>
      </c>
      <c r="D233" s="69">
        <v>9000022000</v>
      </c>
      <c r="E233" s="70">
        <v>200</v>
      </c>
      <c r="F233" s="94">
        <f>F234</f>
        <v>0</v>
      </c>
      <c r="G233" s="94"/>
    </row>
    <row r="234" spans="1:7" ht="38.25" hidden="1" x14ac:dyDescent="0.2">
      <c r="A234" s="55"/>
      <c r="B234" s="31" t="s">
        <v>47</v>
      </c>
      <c r="C234" s="68">
        <v>113</v>
      </c>
      <c r="D234" s="69">
        <v>9000022000</v>
      </c>
      <c r="E234" s="70">
        <v>240</v>
      </c>
      <c r="F234" s="94"/>
      <c r="G234" s="94"/>
    </row>
    <row r="235" spans="1:7" ht="51" x14ac:dyDescent="0.2">
      <c r="A235" s="55"/>
      <c r="B235" s="31" t="s">
        <v>196</v>
      </c>
      <c r="C235" s="68">
        <v>113</v>
      </c>
      <c r="D235" s="69">
        <v>4800000000</v>
      </c>
      <c r="E235" s="70"/>
      <c r="F235" s="94">
        <f>F236</f>
        <v>329.08199999999999</v>
      </c>
      <c r="G235" s="94">
        <v>0</v>
      </c>
    </row>
    <row r="236" spans="1:7" ht="25.5" x14ac:dyDescent="0.2">
      <c r="A236" s="55"/>
      <c r="B236" s="31" t="s">
        <v>46</v>
      </c>
      <c r="C236" s="68">
        <v>113</v>
      </c>
      <c r="D236" s="69">
        <v>4800000000</v>
      </c>
      <c r="E236" s="70">
        <v>200</v>
      </c>
      <c r="F236" s="94">
        <f>F237</f>
        <v>329.08199999999999</v>
      </c>
      <c r="G236" s="94">
        <v>0</v>
      </c>
    </row>
    <row r="237" spans="1:7" ht="38.25" x14ac:dyDescent="0.2">
      <c r="A237" s="55"/>
      <c r="B237" s="31" t="s">
        <v>47</v>
      </c>
      <c r="C237" s="68">
        <v>113</v>
      </c>
      <c r="D237" s="69">
        <v>4800000000</v>
      </c>
      <c r="E237" s="70">
        <v>240</v>
      </c>
      <c r="F237" s="94">
        <v>329.08199999999999</v>
      </c>
      <c r="G237" s="94"/>
    </row>
    <row r="238" spans="1:7" x14ac:dyDescent="0.2">
      <c r="A238" s="55">
        <v>0</v>
      </c>
      <c r="B238" s="65" t="s">
        <v>98</v>
      </c>
      <c r="C238" s="66">
        <v>405</v>
      </c>
      <c r="D238" s="67">
        <v>0</v>
      </c>
      <c r="E238" s="184">
        <v>0</v>
      </c>
      <c r="F238" s="29">
        <f>F239+F267+F264</f>
        <v>13350.502</v>
      </c>
      <c r="G238" s="29">
        <f>G239+G267</f>
        <v>8813.0769999999993</v>
      </c>
    </row>
    <row r="239" spans="1:7" ht="63.75" x14ac:dyDescent="0.2">
      <c r="A239" s="55">
        <v>0</v>
      </c>
      <c r="B239" s="31" t="s">
        <v>203</v>
      </c>
      <c r="C239" s="68">
        <v>405</v>
      </c>
      <c r="D239" s="69" t="s">
        <v>33</v>
      </c>
      <c r="E239" s="70">
        <v>0</v>
      </c>
      <c r="F239" s="94">
        <f>F245+F247+F262</f>
        <v>13350.502</v>
      </c>
      <c r="G239" s="94">
        <f>G245+G247+G262</f>
        <v>8813.0769999999993</v>
      </c>
    </row>
    <row r="240" spans="1:7" ht="63.75" hidden="1" x14ac:dyDescent="0.2">
      <c r="A240" s="55">
        <v>0</v>
      </c>
      <c r="B240" s="31" t="s">
        <v>99</v>
      </c>
      <c r="C240" s="68">
        <v>405</v>
      </c>
      <c r="D240" s="69" t="s">
        <v>33</v>
      </c>
      <c r="E240" s="70">
        <v>0</v>
      </c>
      <c r="F240" s="94">
        <v>0</v>
      </c>
      <c r="G240" s="94">
        <v>0</v>
      </c>
    </row>
    <row r="241" spans="1:9" ht="63.75" hidden="1" x14ac:dyDescent="0.2">
      <c r="A241" s="55">
        <v>0</v>
      </c>
      <c r="B241" s="31" t="s">
        <v>99</v>
      </c>
      <c r="C241" s="68">
        <v>405</v>
      </c>
      <c r="D241" s="69" t="s">
        <v>33</v>
      </c>
      <c r="E241" s="70">
        <v>0</v>
      </c>
      <c r="F241" s="94">
        <v>0</v>
      </c>
      <c r="G241" s="94">
        <v>0</v>
      </c>
    </row>
    <row r="242" spans="1:9" ht="25.5" hidden="1" x14ac:dyDescent="0.2">
      <c r="A242" s="55">
        <v>0</v>
      </c>
      <c r="B242" s="31" t="s">
        <v>43</v>
      </c>
      <c r="C242" s="68">
        <v>405</v>
      </c>
      <c r="D242" s="69" t="s">
        <v>34</v>
      </c>
      <c r="E242" s="70">
        <v>0</v>
      </c>
      <c r="F242" s="94">
        <v>0</v>
      </c>
      <c r="G242" s="94">
        <v>0</v>
      </c>
    </row>
    <row r="243" spans="1:9" ht="25.5" hidden="1" x14ac:dyDescent="0.2">
      <c r="A243" s="55">
        <v>0</v>
      </c>
      <c r="B243" s="31" t="s">
        <v>43</v>
      </c>
      <c r="C243" s="68">
        <v>405</v>
      </c>
      <c r="D243" s="69" t="s">
        <v>34</v>
      </c>
      <c r="E243" s="70">
        <v>0</v>
      </c>
      <c r="F243" s="94">
        <v>0</v>
      </c>
      <c r="G243" s="94">
        <v>0</v>
      </c>
    </row>
    <row r="244" spans="1:9" ht="25.5" hidden="1" x14ac:dyDescent="0.2">
      <c r="A244" s="55">
        <v>0</v>
      </c>
      <c r="B244" s="31" t="s">
        <v>43</v>
      </c>
      <c r="C244" s="68">
        <v>405</v>
      </c>
      <c r="D244" s="69" t="s">
        <v>34</v>
      </c>
      <c r="E244" s="70">
        <v>0</v>
      </c>
      <c r="F244" s="94">
        <v>0</v>
      </c>
      <c r="G244" s="94">
        <v>0</v>
      </c>
    </row>
    <row r="245" spans="1:9" ht="63.75" x14ac:dyDescent="0.2">
      <c r="A245" s="55">
        <v>0</v>
      </c>
      <c r="B245" s="31" t="s">
        <v>44</v>
      </c>
      <c r="C245" s="68">
        <v>405</v>
      </c>
      <c r="D245" s="69" t="s">
        <v>33</v>
      </c>
      <c r="E245" s="70">
        <v>100</v>
      </c>
      <c r="F245" s="94">
        <f>F246</f>
        <v>7649.8450000000003</v>
      </c>
      <c r="G245" s="94">
        <f>G246</f>
        <v>3328.8609999999999</v>
      </c>
    </row>
    <row r="246" spans="1:9" ht="25.5" x14ac:dyDescent="0.2">
      <c r="A246" s="55">
        <v>0</v>
      </c>
      <c r="B246" s="31" t="s">
        <v>45</v>
      </c>
      <c r="C246" s="68">
        <v>405</v>
      </c>
      <c r="D246" s="69" t="s">
        <v>33</v>
      </c>
      <c r="E246" s="70">
        <v>120</v>
      </c>
      <c r="F246" s="94">
        <v>7649.8450000000003</v>
      </c>
      <c r="G246" s="94">
        <v>3328.8609999999999</v>
      </c>
      <c r="H246" s="108"/>
      <c r="I246" s="35"/>
    </row>
    <row r="247" spans="1:9" ht="35.25" customHeight="1" x14ac:dyDescent="0.2">
      <c r="A247" s="55">
        <v>0</v>
      </c>
      <c r="B247" s="31" t="s">
        <v>46</v>
      </c>
      <c r="C247" s="68">
        <v>405</v>
      </c>
      <c r="D247" s="69" t="s">
        <v>33</v>
      </c>
      <c r="E247" s="70">
        <v>200</v>
      </c>
      <c r="F247" s="94">
        <f>F248</f>
        <v>787.41300000000001</v>
      </c>
      <c r="G247" s="94">
        <f>G248</f>
        <v>570.97199999999998</v>
      </c>
    </row>
    <row r="248" spans="1:9" ht="36.75" customHeight="1" x14ac:dyDescent="0.2">
      <c r="A248" s="55">
        <v>0</v>
      </c>
      <c r="B248" s="31" t="s">
        <v>47</v>
      </c>
      <c r="C248" s="68">
        <v>405</v>
      </c>
      <c r="D248" s="69" t="s">
        <v>33</v>
      </c>
      <c r="E248" s="70">
        <v>240</v>
      </c>
      <c r="F248" s="94">
        <v>787.41300000000001</v>
      </c>
      <c r="G248" s="94">
        <v>570.97199999999998</v>
      </c>
      <c r="H248" s="108"/>
      <c r="I248" s="35"/>
    </row>
    <row r="249" spans="1:9" ht="0.75" hidden="1" customHeight="1" x14ac:dyDescent="0.2">
      <c r="A249" s="55">
        <v>0</v>
      </c>
      <c r="B249" s="31" t="s">
        <v>48</v>
      </c>
      <c r="C249" s="68">
        <v>405</v>
      </c>
      <c r="D249" s="69" t="s">
        <v>33</v>
      </c>
      <c r="E249" s="70">
        <v>800</v>
      </c>
      <c r="F249" s="94">
        <v>0</v>
      </c>
      <c r="G249" s="94">
        <v>0</v>
      </c>
    </row>
    <row r="250" spans="1:9" hidden="1" x14ac:dyDescent="0.2">
      <c r="A250" s="55">
        <v>0</v>
      </c>
      <c r="B250" s="31" t="s">
        <v>49</v>
      </c>
      <c r="C250" s="68">
        <v>405</v>
      </c>
      <c r="D250" s="69" t="s">
        <v>33</v>
      </c>
      <c r="E250" s="70">
        <v>850</v>
      </c>
      <c r="F250" s="94">
        <v>0</v>
      </c>
      <c r="G250" s="94">
        <v>0</v>
      </c>
    </row>
    <row r="251" spans="1:9" hidden="1" x14ac:dyDescent="0.2">
      <c r="A251" s="55">
        <v>0</v>
      </c>
      <c r="B251" s="31" t="s">
        <v>81</v>
      </c>
      <c r="C251" s="68">
        <v>405</v>
      </c>
      <c r="D251" s="69" t="s">
        <v>33</v>
      </c>
      <c r="E251" s="70">
        <v>0</v>
      </c>
      <c r="F251" s="94">
        <v>0</v>
      </c>
      <c r="G251" s="94">
        <v>0</v>
      </c>
    </row>
    <row r="252" spans="1:9" hidden="1" x14ac:dyDescent="0.2">
      <c r="A252" s="55">
        <v>0</v>
      </c>
      <c r="B252" s="31" t="s">
        <v>81</v>
      </c>
      <c r="C252" s="68">
        <v>405</v>
      </c>
      <c r="D252" s="69" t="s">
        <v>33</v>
      </c>
      <c r="E252" s="70">
        <v>0</v>
      </c>
      <c r="F252" s="94">
        <v>0</v>
      </c>
      <c r="G252" s="94">
        <v>0</v>
      </c>
    </row>
    <row r="253" spans="1:9" hidden="1" x14ac:dyDescent="0.2">
      <c r="A253" s="55">
        <v>0</v>
      </c>
      <c r="B253" s="31" t="s">
        <v>81</v>
      </c>
      <c r="C253" s="68">
        <v>405</v>
      </c>
      <c r="D253" s="69" t="s">
        <v>33</v>
      </c>
      <c r="E253" s="70">
        <v>0</v>
      </c>
      <c r="F253" s="94">
        <v>0</v>
      </c>
      <c r="G253" s="94">
        <v>0</v>
      </c>
    </row>
    <row r="254" spans="1:9" ht="63.75" hidden="1" x14ac:dyDescent="0.2">
      <c r="A254" s="55">
        <v>0</v>
      </c>
      <c r="B254" s="31" t="s">
        <v>100</v>
      </c>
      <c r="C254" s="68">
        <v>405</v>
      </c>
      <c r="D254" s="69" t="s">
        <v>33</v>
      </c>
      <c r="E254" s="70">
        <v>0</v>
      </c>
      <c r="F254" s="94">
        <v>0</v>
      </c>
      <c r="G254" s="94">
        <v>0</v>
      </c>
    </row>
    <row r="255" spans="1:9" ht="63.75" hidden="1" x14ac:dyDescent="0.2">
      <c r="A255" s="55">
        <v>0</v>
      </c>
      <c r="B255" s="31" t="s">
        <v>100</v>
      </c>
      <c r="C255" s="68">
        <v>405</v>
      </c>
      <c r="D255" s="69" t="s">
        <v>33</v>
      </c>
      <c r="E255" s="70">
        <v>0</v>
      </c>
      <c r="F255" s="94">
        <v>0</v>
      </c>
      <c r="G255" s="94">
        <v>0</v>
      </c>
    </row>
    <row r="256" spans="1:9" hidden="1" x14ac:dyDescent="0.2">
      <c r="A256" s="55">
        <v>0</v>
      </c>
      <c r="B256" s="31" t="s">
        <v>48</v>
      </c>
      <c r="C256" s="68">
        <v>405</v>
      </c>
      <c r="D256" s="69" t="s">
        <v>33</v>
      </c>
      <c r="E256" s="70">
        <v>800</v>
      </c>
      <c r="F256" s="94">
        <v>0</v>
      </c>
      <c r="G256" s="94">
        <v>0</v>
      </c>
    </row>
    <row r="257" spans="1:7" ht="51" hidden="1" x14ac:dyDescent="0.2">
      <c r="A257" s="55">
        <v>0</v>
      </c>
      <c r="B257" s="31" t="s">
        <v>101</v>
      </c>
      <c r="C257" s="68">
        <v>405</v>
      </c>
      <c r="D257" s="69" t="s">
        <v>33</v>
      </c>
      <c r="E257" s="70">
        <v>810</v>
      </c>
      <c r="F257" s="94">
        <v>0</v>
      </c>
      <c r="G257" s="94">
        <v>0</v>
      </c>
    </row>
    <row r="258" spans="1:7" ht="63.75" hidden="1" x14ac:dyDescent="0.2">
      <c r="A258" s="55">
        <v>0</v>
      </c>
      <c r="B258" s="31" t="s">
        <v>102</v>
      </c>
      <c r="C258" s="68">
        <v>405</v>
      </c>
      <c r="D258" s="69" t="s">
        <v>33</v>
      </c>
      <c r="E258" s="70">
        <v>0</v>
      </c>
      <c r="F258" s="94">
        <v>0</v>
      </c>
      <c r="G258" s="94">
        <v>0</v>
      </c>
    </row>
    <row r="259" spans="1:7" ht="63.75" hidden="1" x14ac:dyDescent="0.2">
      <c r="A259" s="55">
        <v>0</v>
      </c>
      <c r="B259" s="31" t="s">
        <v>102</v>
      </c>
      <c r="C259" s="68">
        <v>405</v>
      </c>
      <c r="D259" s="69" t="s">
        <v>33</v>
      </c>
      <c r="E259" s="70">
        <v>0</v>
      </c>
      <c r="F259" s="94">
        <v>0</v>
      </c>
      <c r="G259" s="94">
        <v>0</v>
      </c>
    </row>
    <row r="260" spans="1:7" hidden="1" x14ac:dyDescent="0.2">
      <c r="A260" s="55">
        <v>0</v>
      </c>
      <c r="B260" s="31" t="s">
        <v>48</v>
      </c>
      <c r="C260" s="68">
        <v>405</v>
      </c>
      <c r="D260" s="69" t="s">
        <v>33</v>
      </c>
      <c r="E260" s="70">
        <v>800</v>
      </c>
      <c r="F260" s="94">
        <v>0</v>
      </c>
      <c r="G260" s="94">
        <v>0</v>
      </c>
    </row>
    <row r="261" spans="1:7" ht="51" hidden="1" x14ac:dyDescent="0.2">
      <c r="A261" s="55">
        <v>0</v>
      </c>
      <c r="B261" s="31" t="s">
        <v>101</v>
      </c>
      <c r="C261" s="68">
        <v>405</v>
      </c>
      <c r="D261" s="69" t="s">
        <v>33</v>
      </c>
      <c r="E261" s="70">
        <v>810</v>
      </c>
      <c r="F261" s="94">
        <v>0</v>
      </c>
      <c r="G261" s="94">
        <v>0</v>
      </c>
    </row>
    <row r="262" spans="1:7" x14ac:dyDescent="0.2">
      <c r="A262" s="55"/>
      <c r="B262" s="31" t="s">
        <v>48</v>
      </c>
      <c r="C262" s="68">
        <v>405</v>
      </c>
      <c r="D262" s="69" t="s">
        <v>33</v>
      </c>
      <c r="E262" s="70">
        <v>800</v>
      </c>
      <c r="F262" s="94">
        <f>F263</f>
        <v>4913.2439999999997</v>
      </c>
      <c r="G262" s="94">
        <f>G263</f>
        <v>4913.2439999999997</v>
      </c>
    </row>
    <row r="263" spans="1:7" ht="51" x14ac:dyDescent="0.2">
      <c r="A263" s="55"/>
      <c r="B263" s="31" t="s">
        <v>101</v>
      </c>
      <c r="C263" s="68">
        <v>405</v>
      </c>
      <c r="D263" s="69" t="s">
        <v>33</v>
      </c>
      <c r="E263" s="70">
        <v>810</v>
      </c>
      <c r="F263" s="94">
        <v>4913.2439999999997</v>
      </c>
      <c r="G263" s="94">
        <v>4913.2439999999997</v>
      </c>
    </row>
    <row r="264" spans="1:7" ht="63.75" hidden="1" x14ac:dyDescent="0.2">
      <c r="A264" s="55">
        <v>0</v>
      </c>
      <c r="B264" s="31" t="s">
        <v>199</v>
      </c>
      <c r="C264" s="68">
        <v>405</v>
      </c>
      <c r="D264" s="69">
        <v>1800000000</v>
      </c>
      <c r="E264" s="70">
        <v>0</v>
      </c>
      <c r="F264" s="94">
        <f>F265</f>
        <v>0</v>
      </c>
      <c r="G264" s="94">
        <f>G265</f>
        <v>0</v>
      </c>
    </row>
    <row r="265" spans="1:7" ht="63.75" hidden="1" x14ac:dyDescent="0.2">
      <c r="A265" s="55">
        <v>0</v>
      </c>
      <c r="B265" s="31" t="s">
        <v>44</v>
      </c>
      <c r="C265" s="68">
        <v>405</v>
      </c>
      <c r="D265" s="69">
        <v>1800000000</v>
      </c>
      <c r="E265" s="70">
        <v>100</v>
      </c>
      <c r="F265" s="94">
        <f>F266</f>
        <v>0</v>
      </c>
      <c r="G265" s="94">
        <f>G266</f>
        <v>0</v>
      </c>
    </row>
    <row r="266" spans="1:7" ht="25.5" hidden="1" x14ac:dyDescent="0.2">
      <c r="A266" s="55">
        <v>0</v>
      </c>
      <c r="B266" s="31" t="s">
        <v>45</v>
      </c>
      <c r="C266" s="68">
        <v>405</v>
      </c>
      <c r="D266" s="69">
        <v>1800000000</v>
      </c>
      <c r="E266" s="70">
        <v>120</v>
      </c>
      <c r="F266" s="94">
        <v>0</v>
      </c>
      <c r="G266" s="94"/>
    </row>
    <row r="267" spans="1:7" ht="51" hidden="1" x14ac:dyDescent="0.2">
      <c r="A267" s="55"/>
      <c r="B267" s="31" t="s">
        <v>179</v>
      </c>
      <c r="C267" s="68">
        <v>405</v>
      </c>
      <c r="D267" s="69">
        <v>4400000000</v>
      </c>
      <c r="E267" s="70"/>
      <c r="F267" s="94">
        <f>F268+F271</f>
        <v>0</v>
      </c>
      <c r="G267" s="94">
        <f>G268</f>
        <v>0</v>
      </c>
    </row>
    <row r="268" spans="1:7" ht="38.25" hidden="1" x14ac:dyDescent="0.2">
      <c r="A268" s="55"/>
      <c r="B268" s="31" t="s">
        <v>130</v>
      </c>
      <c r="C268" s="68">
        <v>405</v>
      </c>
      <c r="D268" s="69">
        <v>4400000000</v>
      </c>
      <c r="E268" s="70">
        <v>400</v>
      </c>
      <c r="F268" s="94">
        <f>F269+F270</f>
        <v>0</v>
      </c>
      <c r="G268" s="94">
        <f>G269+G270</f>
        <v>0</v>
      </c>
    </row>
    <row r="269" spans="1:7" hidden="1" x14ac:dyDescent="0.2">
      <c r="A269" s="55"/>
      <c r="B269" s="31" t="s">
        <v>131</v>
      </c>
      <c r="C269" s="68">
        <v>405</v>
      </c>
      <c r="D269" s="69">
        <v>4400000000</v>
      </c>
      <c r="E269" s="70">
        <v>410</v>
      </c>
      <c r="F269" s="94">
        <v>0</v>
      </c>
      <c r="G269" s="94"/>
    </row>
    <row r="270" spans="1:7" ht="114.75" hidden="1" x14ac:dyDescent="0.2">
      <c r="A270" s="55"/>
      <c r="B270" s="31" t="s">
        <v>171</v>
      </c>
      <c r="C270" s="68">
        <v>405</v>
      </c>
      <c r="D270" s="69">
        <v>4400000000</v>
      </c>
      <c r="E270" s="70">
        <v>460</v>
      </c>
      <c r="F270" s="94"/>
      <c r="G270" s="94"/>
    </row>
    <row r="271" spans="1:7" hidden="1" x14ac:dyDescent="0.2">
      <c r="A271" s="55"/>
      <c r="B271" s="31" t="s">
        <v>48</v>
      </c>
      <c r="C271" s="68">
        <v>405</v>
      </c>
      <c r="D271" s="69">
        <v>4400000000</v>
      </c>
      <c r="E271" s="70">
        <v>800</v>
      </c>
      <c r="F271" s="94">
        <f>F272</f>
        <v>0</v>
      </c>
      <c r="G271" s="94"/>
    </row>
    <row r="272" spans="1:7" hidden="1" x14ac:dyDescent="0.2">
      <c r="A272" s="55"/>
      <c r="B272" s="31" t="s">
        <v>49</v>
      </c>
      <c r="C272" s="68">
        <v>405</v>
      </c>
      <c r="D272" s="69">
        <v>4400000000</v>
      </c>
      <c r="E272" s="70">
        <v>850</v>
      </c>
      <c r="F272" s="94"/>
      <c r="G272" s="94"/>
    </row>
    <row r="273" spans="1:7" x14ac:dyDescent="0.2">
      <c r="A273" s="55">
        <v>0</v>
      </c>
      <c r="B273" s="65" t="s">
        <v>103</v>
      </c>
      <c r="C273" s="66">
        <v>408</v>
      </c>
      <c r="D273" s="67">
        <v>0</v>
      </c>
      <c r="E273" s="184">
        <v>0</v>
      </c>
      <c r="F273" s="29">
        <f>F274</f>
        <v>1871.31</v>
      </c>
      <c r="G273" s="29">
        <v>0</v>
      </c>
    </row>
    <row r="274" spans="1:7" ht="51" x14ac:dyDescent="0.2">
      <c r="A274" s="55">
        <v>0</v>
      </c>
      <c r="B274" s="31" t="s">
        <v>204</v>
      </c>
      <c r="C274" s="68">
        <v>408</v>
      </c>
      <c r="D274" s="69" t="s">
        <v>35</v>
      </c>
      <c r="E274" s="70">
        <v>0</v>
      </c>
      <c r="F274" s="94">
        <f>F285</f>
        <v>1871.31</v>
      </c>
      <c r="G274" s="94">
        <v>0</v>
      </c>
    </row>
    <row r="275" spans="1:7" ht="51" hidden="1" x14ac:dyDescent="0.2">
      <c r="A275" s="55">
        <v>0</v>
      </c>
      <c r="B275" s="31" t="s">
        <v>104</v>
      </c>
      <c r="C275" s="68">
        <v>408</v>
      </c>
      <c r="D275" s="69" t="s">
        <v>35</v>
      </c>
      <c r="E275" s="70">
        <v>0</v>
      </c>
      <c r="F275" s="94">
        <v>0</v>
      </c>
      <c r="G275" s="94">
        <v>0</v>
      </c>
    </row>
    <row r="276" spans="1:7" ht="51" hidden="1" x14ac:dyDescent="0.2">
      <c r="A276" s="55">
        <v>0</v>
      </c>
      <c r="B276" s="31" t="s">
        <v>104</v>
      </c>
      <c r="C276" s="68">
        <v>408</v>
      </c>
      <c r="D276" s="69" t="s">
        <v>35</v>
      </c>
      <c r="E276" s="70">
        <v>0</v>
      </c>
      <c r="F276" s="94">
        <v>0</v>
      </c>
      <c r="G276" s="94">
        <v>0</v>
      </c>
    </row>
    <row r="277" spans="1:7" ht="25.5" hidden="1" x14ac:dyDescent="0.2">
      <c r="A277" s="55"/>
      <c r="B277" s="31" t="s">
        <v>64</v>
      </c>
      <c r="C277" s="68">
        <v>408</v>
      </c>
      <c r="D277" s="69">
        <v>800020000</v>
      </c>
      <c r="E277" s="70"/>
      <c r="F277" s="94">
        <f>F278</f>
        <v>0</v>
      </c>
      <c r="G277" s="94"/>
    </row>
    <row r="278" spans="1:7" ht="25.5" hidden="1" x14ac:dyDescent="0.2">
      <c r="A278" s="55"/>
      <c r="B278" s="31" t="s">
        <v>97</v>
      </c>
      <c r="C278" s="68">
        <v>408</v>
      </c>
      <c r="D278" s="69">
        <v>800022000</v>
      </c>
      <c r="E278" s="70"/>
      <c r="F278" s="94">
        <f>F279</f>
        <v>0</v>
      </c>
      <c r="G278" s="94"/>
    </row>
    <row r="279" spans="1:7" ht="25.5" hidden="1" x14ac:dyDescent="0.2">
      <c r="A279" s="55"/>
      <c r="B279" s="31" t="s">
        <v>46</v>
      </c>
      <c r="C279" s="68">
        <v>408</v>
      </c>
      <c r="D279" s="69">
        <v>800022000</v>
      </c>
      <c r="E279" s="70">
        <v>200</v>
      </c>
      <c r="F279" s="94">
        <f>F280</f>
        <v>0</v>
      </c>
      <c r="G279" s="94"/>
    </row>
    <row r="280" spans="1:7" ht="38.25" hidden="1" x14ac:dyDescent="0.2">
      <c r="A280" s="55"/>
      <c r="B280" s="31" t="s">
        <v>47</v>
      </c>
      <c r="C280" s="68">
        <v>408</v>
      </c>
      <c r="D280" s="69">
        <v>800022000</v>
      </c>
      <c r="E280" s="70">
        <v>240</v>
      </c>
      <c r="F280" s="94"/>
      <c r="G280" s="94"/>
    </row>
    <row r="281" spans="1:7" ht="63.75" hidden="1" x14ac:dyDescent="0.2">
      <c r="A281" s="55">
        <v>0</v>
      </c>
      <c r="B281" s="31" t="s">
        <v>65</v>
      </c>
      <c r="C281" s="68">
        <v>408</v>
      </c>
      <c r="D281" s="69" t="s">
        <v>36</v>
      </c>
      <c r="E281" s="70">
        <v>0</v>
      </c>
      <c r="F281" s="94">
        <v>0</v>
      </c>
      <c r="G281" s="94">
        <v>0</v>
      </c>
    </row>
    <row r="282" spans="1:7" ht="63.75" hidden="1" x14ac:dyDescent="0.2">
      <c r="A282" s="55">
        <v>0</v>
      </c>
      <c r="B282" s="31" t="s">
        <v>65</v>
      </c>
      <c r="C282" s="68">
        <v>408</v>
      </c>
      <c r="D282" s="69" t="s">
        <v>36</v>
      </c>
      <c r="E282" s="70">
        <v>0</v>
      </c>
      <c r="F282" s="94">
        <v>0</v>
      </c>
      <c r="G282" s="94">
        <v>0</v>
      </c>
    </row>
    <row r="283" spans="1:7" ht="63.75" hidden="1" x14ac:dyDescent="0.2">
      <c r="A283" s="55">
        <v>0</v>
      </c>
      <c r="B283" s="31" t="s">
        <v>65</v>
      </c>
      <c r="C283" s="68">
        <v>408</v>
      </c>
      <c r="D283" s="69" t="s">
        <v>36</v>
      </c>
      <c r="E283" s="70">
        <v>0</v>
      </c>
      <c r="F283" s="94">
        <v>0</v>
      </c>
      <c r="G283" s="94">
        <v>0</v>
      </c>
    </row>
    <row r="284" spans="1:7" ht="63.75" hidden="1" x14ac:dyDescent="0.2">
      <c r="A284" s="55">
        <v>0</v>
      </c>
      <c r="B284" s="31" t="s">
        <v>65</v>
      </c>
      <c r="C284" s="68">
        <v>408</v>
      </c>
      <c r="D284" s="69" t="s">
        <v>36</v>
      </c>
      <c r="E284" s="70">
        <v>0</v>
      </c>
      <c r="F284" s="94">
        <v>0</v>
      </c>
      <c r="G284" s="94">
        <v>0</v>
      </c>
    </row>
    <row r="285" spans="1:7" x14ac:dyDescent="0.2">
      <c r="A285" s="55">
        <v>0</v>
      </c>
      <c r="B285" s="31" t="s">
        <v>48</v>
      </c>
      <c r="C285" s="68">
        <v>408</v>
      </c>
      <c r="D285" s="69" t="s">
        <v>35</v>
      </c>
      <c r="E285" s="70">
        <v>800</v>
      </c>
      <c r="F285" s="94">
        <f>F286</f>
        <v>1871.31</v>
      </c>
      <c r="G285" s="94">
        <v>0</v>
      </c>
    </row>
    <row r="286" spans="1:7" ht="51" x14ac:dyDescent="0.2">
      <c r="A286" s="55">
        <v>0</v>
      </c>
      <c r="B286" s="31" t="s">
        <v>101</v>
      </c>
      <c r="C286" s="68">
        <v>408</v>
      </c>
      <c r="D286" s="69" t="s">
        <v>35</v>
      </c>
      <c r="E286" s="70">
        <v>810</v>
      </c>
      <c r="F286" s="94">
        <v>1871.31</v>
      </c>
      <c r="G286" s="94">
        <v>0</v>
      </c>
    </row>
    <row r="287" spans="1:7" ht="25.5" x14ac:dyDescent="0.2">
      <c r="A287" s="55"/>
      <c r="B287" s="65" t="s">
        <v>70</v>
      </c>
      <c r="C287" s="66">
        <v>412</v>
      </c>
      <c r="D287" s="67">
        <v>0</v>
      </c>
      <c r="E287" s="184">
        <v>0</v>
      </c>
      <c r="F287" s="29">
        <f>F288+F291</f>
        <v>45</v>
      </c>
      <c r="G287" s="29">
        <f>G288+G291</f>
        <v>0</v>
      </c>
    </row>
    <row r="288" spans="1:7" ht="56.25" customHeight="1" x14ac:dyDescent="0.2">
      <c r="A288" s="55"/>
      <c r="B288" s="31" t="s">
        <v>193</v>
      </c>
      <c r="C288" s="68">
        <v>412</v>
      </c>
      <c r="D288" s="69">
        <v>1700000000</v>
      </c>
      <c r="E288" s="70"/>
      <c r="F288" s="94">
        <f>F289</f>
        <v>45</v>
      </c>
      <c r="G288" s="94"/>
    </row>
    <row r="289" spans="1:10" x14ac:dyDescent="0.2">
      <c r="A289" s="55"/>
      <c r="B289" s="31" t="s">
        <v>48</v>
      </c>
      <c r="C289" s="68">
        <v>412</v>
      </c>
      <c r="D289" s="69">
        <v>1700000000</v>
      </c>
      <c r="E289" s="70">
        <v>800</v>
      </c>
      <c r="F289" s="94">
        <f>F290</f>
        <v>45</v>
      </c>
      <c r="G289" s="94"/>
    </row>
    <row r="290" spans="1:10" ht="51" x14ac:dyDescent="0.2">
      <c r="A290" s="55"/>
      <c r="B290" s="31" t="s">
        <v>101</v>
      </c>
      <c r="C290" s="68">
        <v>412</v>
      </c>
      <c r="D290" s="69">
        <v>1700000000</v>
      </c>
      <c r="E290" s="70">
        <v>810</v>
      </c>
      <c r="F290" s="94">
        <v>45</v>
      </c>
      <c r="G290" s="94"/>
      <c r="I290" s="90"/>
      <c r="J290" s="91"/>
    </row>
    <row r="291" spans="1:10" ht="63.75" hidden="1" x14ac:dyDescent="0.2">
      <c r="A291" s="55"/>
      <c r="B291" s="31" t="s">
        <v>138</v>
      </c>
      <c r="C291" s="68">
        <v>412</v>
      </c>
      <c r="D291" s="69">
        <v>1800000000</v>
      </c>
      <c r="E291" s="70"/>
      <c r="F291" s="94">
        <f>F292</f>
        <v>0</v>
      </c>
      <c r="G291" s="94">
        <f>G292</f>
        <v>0</v>
      </c>
    </row>
    <row r="292" spans="1:10" ht="25.5" hidden="1" x14ac:dyDescent="0.2">
      <c r="A292" s="55"/>
      <c r="B292" s="31" t="s">
        <v>46</v>
      </c>
      <c r="C292" s="68">
        <v>412</v>
      </c>
      <c r="D292" s="69">
        <v>1800000000</v>
      </c>
      <c r="E292" s="70">
        <v>200</v>
      </c>
      <c r="F292" s="94">
        <f>F293</f>
        <v>0</v>
      </c>
      <c r="G292" s="94">
        <f>G293</f>
        <v>0</v>
      </c>
    </row>
    <row r="293" spans="1:10" ht="38.25" hidden="1" x14ac:dyDescent="0.2">
      <c r="A293" s="55"/>
      <c r="B293" s="31" t="s">
        <v>47</v>
      </c>
      <c r="C293" s="68">
        <v>412</v>
      </c>
      <c r="D293" s="69">
        <v>1800000000</v>
      </c>
      <c r="E293" s="70">
        <v>240</v>
      </c>
      <c r="F293" s="94"/>
      <c r="G293" s="94"/>
    </row>
    <row r="294" spans="1:10" hidden="1" x14ac:dyDescent="0.2">
      <c r="A294" s="55"/>
      <c r="B294" s="65" t="s">
        <v>133</v>
      </c>
      <c r="C294" s="66">
        <v>502</v>
      </c>
      <c r="D294" s="67"/>
      <c r="E294" s="184"/>
      <c r="F294" s="29">
        <f>F295</f>
        <v>0</v>
      </c>
      <c r="G294" s="29">
        <f t="shared" ref="G294" si="12">G295</f>
        <v>0</v>
      </c>
    </row>
    <row r="295" spans="1:10" ht="51" hidden="1" x14ac:dyDescent="0.2">
      <c r="A295" s="55"/>
      <c r="B295" s="31" t="s">
        <v>174</v>
      </c>
      <c r="C295" s="68">
        <v>502</v>
      </c>
      <c r="D295" s="69">
        <v>4400000000</v>
      </c>
      <c r="E295" s="70"/>
      <c r="F295" s="94">
        <f>F296</f>
        <v>0</v>
      </c>
      <c r="G295" s="94">
        <f>G296</f>
        <v>0</v>
      </c>
    </row>
    <row r="296" spans="1:10" hidden="1" x14ac:dyDescent="0.2">
      <c r="A296" s="55"/>
      <c r="B296" s="31" t="s">
        <v>48</v>
      </c>
      <c r="C296" s="68">
        <v>502</v>
      </c>
      <c r="D296" s="69">
        <v>4400000000</v>
      </c>
      <c r="E296" s="70">
        <v>800</v>
      </c>
      <c r="F296" s="94">
        <f>F297</f>
        <v>0</v>
      </c>
      <c r="G296" s="94">
        <f>G297</f>
        <v>0</v>
      </c>
    </row>
    <row r="297" spans="1:10" ht="51" hidden="1" x14ac:dyDescent="0.2">
      <c r="A297" s="55"/>
      <c r="B297" s="31" t="s">
        <v>101</v>
      </c>
      <c r="C297" s="68">
        <v>502</v>
      </c>
      <c r="D297" s="69">
        <v>4400000000</v>
      </c>
      <c r="E297" s="70">
        <v>810</v>
      </c>
      <c r="F297" s="94">
        <v>0</v>
      </c>
      <c r="G297" s="94">
        <v>0</v>
      </c>
    </row>
    <row r="298" spans="1:10" x14ac:dyDescent="0.2">
      <c r="A298" s="55">
        <v>0</v>
      </c>
      <c r="B298" s="65" t="s">
        <v>105</v>
      </c>
      <c r="C298" s="66">
        <v>701</v>
      </c>
      <c r="D298" s="67">
        <v>0</v>
      </c>
      <c r="E298" s="184">
        <v>0</v>
      </c>
      <c r="F298" s="29">
        <f>F299+F307+F310</f>
        <v>12862.73</v>
      </c>
      <c r="G298" s="29">
        <f>G299+G307+G310</f>
        <v>470</v>
      </c>
    </row>
    <row r="299" spans="1:10" ht="76.5" x14ac:dyDescent="0.2">
      <c r="A299" s="55">
        <v>0</v>
      </c>
      <c r="B299" s="31" t="s">
        <v>205</v>
      </c>
      <c r="C299" s="68">
        <v>701</v>
      </c>
      <c r="D299" s="69" t="s">
        <v>37</v>
      </c>
      <c r="E299" s="70">
        <v>0</v>
      </c>
      <c r="F299" s="94">
        <f>F305</f>
        <v>12776.707</v>
      </c>
      <c r="G299" s="94">
        <f>G305</f>
        <v>470</v>
      </c>
    </row>
    <row r="300" spans="1:10" ht="76.5" hidden="1" x14ac:dyDescent="0.2">
      <c r="A300" s="55">
        <v>0</v>
      </c>
      <c r="B300" s="31" t="s">
        <v>106</v>
      </c>
      <c r="C300" s="68">
        <v>701</v>
      </c>
      <c r="D300" s="69" t="s">
        <v>37</v>
      </c>
      <c r="E300" s="70">
        <v>0</v>
      </c>
      <c r="F300" s="94">
        <v>0</v>
      </c>
      <c r="G300" s="94">
        <v>0</v>
      </c>
    </row>
    <row r="301" spans="1:10" ht="63.75" hidden="1" x14ac:dyDescent="0.2">
      <c r="A301" s="55">
        <v>0</v>
      </c>
      <c r="B301" s="31" t="s">
        <v>65</v>
      </c>
      <c r="C301" s="68">
        <v>701</v>
      </c>
      <c r="D301" s="69" t="s">
        <v>38</v>
      </c>
      <c r="E301" s="70">
        <v>0</v>
      </c>
      <c r="F301" s="94">
        <v>0</v>
      </c>
      <c r="G301" s="94">
        <v>0</v>
      </c>
    </row>
    <row r="302" spans="1:10" ht="63.75" hidden="1" x14ac:dyDescent="0.2">
      <c r="A302" s="55">
        <v>0</v>
      </c>
      <c r="B302" s="31" t="s">
        <v>65</v>
      </c>
      <c r="C302" s="68">
        <v>701</v>
      </c>
      <c r="D302" s="69" t="s">
        <v>38</v>
      </c>
      <c r="E302" s="70">
        <v>0</v>
      </c>
      <c r="F302" s="94">
        <v>0</v>
      </c>
      <c r="G302" s="94">
        <v>0</v>
      </c>
    </row>
    <row r="303" spans="1:10" ht="63.75" hidden="1" x14ac:dyDescent="0.2">
      <c r="A303" s="55">
        <v>0</v>
      </c>
      <c r="B303" s="31" t="s">
        <v>65</v>
      </c>
      <c r="C303" s="68">
        <v>701</v>
      </c>
      <c r="D303" s="69" t="s">
        <v>38</v>
      </c>
      <c r="E303" s="70">
        <v>0</v>
      </c>
      <c r="F303" s="94">
        <v>0</v>
      </c>
      <c r="G303" s="94">
        <v>0</v>
      </c>
    </row>
    <row r="304" spans="1:10" ht="63.75" hidden="1" x14ac:dyDescent="0.2">
      <c r="A304" s="55">
        <v>0</v>
      </c>
      <c r="B304" s="31" t="s">
        <v>65</v>
      </c>
      <c r="C304" s="68">
        <v>701</v>
      </c>
      <c r="D304" s="69" t="s">
        <v>38</v>
      </c>
      <c r="E304" s="70">
        <v>0</v>
      </c>
      <c r="F304" s="94">
        <v>0</v>
      </c>
      <c r="G304" s="94">
        <v>0</v>
      </c>
    </row>
    <row r="305" spans="1:10" ht="37.5" customHeight="1" x14ac:dyDescent="0.2">
      <c r="A305" s="55">
        <v>0</v>
      </c>
      <c r="B305" s="31" t="s">
        <v>66</v>
      </c>
      <c r="C305" s="68">
        <v>701</v>
      </c>
      <c r="D305" s="69" t="s">
        <v>37</v>
      </c>
      <c r="E305" s="70">
        <v>600</v>
      </c>
      <c r="F305" s="94">
        <f>F306</f>
        <v>12776.707</v>
      </c>
      <c r="G305" s="94">
        <f>G306</f>
        <v>470</v>
      </c>
    </row>
    <row r="306" spans="1:10" x14ac:dyDescent="0.2">
      <c r="A306" s="55">
        <v>0</v>
      </c>
      <c r="B306" s="31" t="s">
        <v>67</v>
      </c>
      <c r="C306" s="68">
        <v>701</v>
      </c>
      <c r="D306" s="69" t="s">
        <v>37</v>
      </c>
      <c r="E306" s="70">
        <v>620</v>
      </c>
      <c r="F306" s="94">
        <v>12776.707</v>
      </c>
      <c r="G306" s="94">
        <v>470</v>
      </c>
    </row>
    <row r="307" spans="1:10" ht="51.75" customHeight="1" x14ac:dyDescent="0.2">
      <c r="A307" s="55"/>
      <c r="B307" s="31" t="s">
        <v>206</v>
      </c>
      <c r="C307" s="68">
        <v>701</v>
      </c>
      <c r="D307" s="69">
        <v>4100000000</v>
      </c>
      <c r="E307" s="70"/>
      <c r="F307" s="94">
        <f>F308</f>
        <v>86.022999999999996</v>
      </c>
      <c r="G307" s="94"/>
    </row>
    <row r="308" spans="1:10" ht="38.25" x14ac:dyDescent="0.2">
      <c r="A308" s="55"/>
      <c r="B308" s="31" t="s">
        <v>66</v>
      </c>
      <c r="C308" s="68">
        <v>701</v>
      </c>
      <c r="D308" s="69">
        <v>4100000000</v>
      </c>
      <c r="E308" s="70">
        <v>600</v>
      </c>
      <c r="F308" s="94">
        <f>F309</f>
        <v>86.022999999999996</v>
      </c>
      <c r="G308" s="94"/>
    </row>
    <row r="309" spans="1:10" ht="18.399999999999999" customHeight="1" x14ac:dyDescent="0.2">
      <c r="A309" s="55"/>
      <c r="B309" s="31" t="s">
        <v>67</v>
      </c>
      <c r="C309" s="68">
        <v>701</v>
      </c>
      <c r="D309" s="69">
        <v>4100000000</v>
      </c>
      <c r="E309" s="70">
        <v>620</v>
      </c>
      <c r="F309" s="94">
        <v>86.022999999999996</v>
      </c>
      <c r="G309" s="94"/>
    </row>
    <row r="310" spans="1:10" ht="51" hidden="1" x14ac:dyDescent="0.2">
      <c r="A310" s="55"/>
      <c r="B310" s="31" t="s">
        <v>174</v>
      </c>
      <c r="C310" s="68">
        <v>701</v>
      </c>
      <c r="D310" s="69">
        <v>4400000000</v>
      </c>
      <c r="E310" s="70"/>
      <c r="F310" s="94">
        <f>F311</f>
        <v>0</v>
      </c>
      <c r="G310" s="94">
        <f>G311</f>
        <v>0</v>
      </c>
    </row>
    <row r="311" spans="1:10" ht="38.25" hidden="1" x14ac:dyDescent="0.2">
      <c r="A311" s="55"/>
      <c r="B311" s="31" t="s">
        <v>130</v>
      </c>
      <c r="C311" s="68">
        <v>701</v>
      </c>
      <c r="D311" s="69">
        <v>4400000000</v>
      </c>
      <c r="E311" s="70">
        <v>400</v>
      </c>
      <c r="F311" s="94">
        <f>F312</f>
        <v>0</v>
      </c>
      <c r="G311" s="94">
        <f>G312</f>
        <v>0</v>
      </c>
    </row>
    <row r="312" spans="1:10" ht="18.399999999999999" hidden="1" customHeight="1" x14ac:dyDescent="0.2">
      <c r="A312" s="55"/>
      <c r="B312" s="31" t="s">
        <v>131</v>
      </c>
      <c r="C312" s="68">
        <v>701</v>
      </c>
      <c r="D312" s="69">
        <v>4400000000</v>
      </c>
      <c r="E312" s="70">
        <v>410</v>
      </c>
      <c r="F312" s="94"/>
      <c r="G312" s="94"/>
    </row>
    <row r="313" spans="1:10" x14ac:dyDescent="0.2">
      <c r="A313" s="55">
        <v>0</v>
      </c>
      <c r="B313" s="65" t="s">
        <v>52</v>
      </c>
      <c r="C313" s="66">
        <v>702</v>
      </c>
      <c r="D313" s="67">
        <v>0</v>
      </c>
      <c r="E313" s="184">
        <v>0</v>
      </c>
      <c r="F313" s="29">
        <f>F314+F317</f>
        <v>55039.206000000006</v>
      </c>
      <c r="G313" s="29">
        <f>G314+G317</f>
        <v>14150.74</v>
      </c>
    </row>
    <row r="314" spans="1:10" ht="76.5" x14ac:dyDescent="0.2">
      <c r="A314" s="55">
        <v>0</v>
      </c>
      <c r="B314" s="31" t="s">
        <v>205</v>
      </c>
      <c r="C314" s="68">
        <v>702</v>
      </c>
      <c r="D314" s="69" t="s">
        <v>37</v>
      </c>
      <c r="E314" s="70">
        <v>0</v>
      </c>
      <c r="F314" s="94">
        <f>F315</f>
        <v>54867.16</v>
      </c>
      <c r="G314" s="94">
        <f>G315</f>
        <v>14150.74</v>
      </c>
    </row>
    <row r="315" spans="1:10" ht="38.25" x14ac:dyDescent="0.2">
      <c r="A315" s="55">
        <v>0</v>
      </c>
      <c r="B315" s="31" t="s">
        <v>66</v>
      </c>
      <c r="C315" s="68">
        <v>702</v>
      </c>
      <c r="D315" s="69" t="s">
        <v>37</v>
      </c>
      <c r="E315" s="70">
        <v>600</v>
      </c>
      <c r="F315" s="94">
        <f>F316</f>
        <v>54867.16</v>
      </c>
      <c r="G315" s="94">
        <f>G316</f>
        <v>14150.74</v>
      </c>
    </row>
    <row r="316" spans="1:10" s="16" customFormat="1" x14ac:dyDescent="0.2">
      <c r="A316" s="55">
        <v>0</v>
      </c>
      <c r="B316" s="31" t="s">
        <v>67</v>
      </c>
      <c r="C316" s="68">
        <v>702</v>
      </c>
      <c r="D316" s="69" t="s">
        <v>37</v>
      </c>
      <c r="E316" s="70">
        <v>620</v>
      </c>
      <c r="F316" s="94">
        <v>54867.16</v>
      </c>
      <c r="G316" s="94">
        <v>14150.74</v>
      </c>
      <c r="H316" s="109"/>
      <c r="I316" s="15"/>
      <c r="J316"/>
    </row>
    <row r="317" spans="1:10" ht="51" x14ac:dyDescent="0.2">
      <c r="A317" s="55"/>
      <c r="B317" s="31" t="s">
        <v>207</v>
      </c>
      <c r="C317" s="68">
        <v>702</v>
      </c>
      <c r="D317" s="69">
        <v>4100000000</v>
      </c>
      <c r="E317" s="70"/>
      <c r="F317" s="94">
        <f>F318</f>
        <v>172.04599999999999</v>
      </c>
      <c r="G317" s="94"/>
    </row>
    <row r="318" spans="1:10" ht="38.25" x14ac:dyDescent="0.2">
      <c r="A318" s="55"/>
      <c r="B318" s="31" t="s">
        <v>66</v>
      </c>
      <c r="C318" s="68">
        <v>702</v>
      </c>
      <c r="D318" s="69">
        <v>4100000000</v>
      </c>
      <c r="E318" s="70">
        <v>600</v>
      </c>
      <c r="F318" s="94">
        <f>F319</f>
        <v>172.04599999999999</v>
      </c>
      <c r="G318" s="94"/>
    </row>
    <row r="319" spans="1:10" x14ac:dyDescent="0.2">
      <c r="A319" s="55"/>
      <c r="B319" s="31" t="s">
        <v>67</v>
      </c>
      <c r="C319" s="68">
        <v>702</v>
      </c>
      <c r="D319" s="69">
        <v>4100000000</v>
      </c>
      <c r="E319" s="70">
        <v>620</v>
      </c>
      <c r="F319" s="94">
        <v>172.04599999999999</v>
      </c>
      <c r="G319" s="94"/>
    </row>
    <row r="320" spans="1:10" x14ac:dyDescent="0.2">
      <c r="A320" s="183"/>
      <c r="B320" s="65" t="s">
        <v>122</v>
      </c>
      <c r="C320" s="66">
        <v>707</v>
      </c>
      <c r="D320" s="67"/>
      <c r="E320" s="184"/>
      <c r="F320" s="29">
        <f t="shared" ref="F320:G322" si="13">F321</f>
        <v>1819.104</v>
      </c>
      <c r="G320" s="29">
        <f t="shared" si="13"/>
        <v>1819.104</v>
      </c>
    </row>
    <row r="321" spans="1:10" ht="76.5" x14ac:dyDescent="0.2">
      <c r="A321" s="55"/>
      <c r="B321" s="31" t="s">
        <v>205</v>
      </c>
      <c r="C321" s="68">
        <v>707</v>
      </c>
      <c r="D321" s="69">
        <v>600000000</v>
      </c>
      <c r="E321" s="70"/>
      <c r="F321" s="94">
        <f>F322</f>
        <v>1819.104</v>
      </c>
      <c r="G321" s="94">
        <f>G322</f>
        <v>1819.104</v>
      </c>
    </row>
    <row r="322" spans="1:10" ht="38.25" x14ac:dyDescent="0.2">
      <c r="A322" s="55"/>
      <c r="B322" s="31" t="s">
        <v>66</v>
      </c>
      <c r="C322" s="68">
        <v>707</v>
      </c>
      <c r="D322" s="69">
        <v>600000000</v>
      </c>
      <c r="E322" s="70">
        <v>600</v>
      </c>
      <c r="F322" s="94">
        <f t="shared" si="13"/>
        <v>1819.104</v>
      </c>
      <c r="G322" s="94">
        <f t="shared" si="13"/>
        <v>1819.104</v>
      </c>
    </row>
    <row r="323" spans="1:10" ht="16.5" customHeight="1" x14ac:dyDescent="0.2">
      <c r="A323" s="55"/>
      <c r="B323" s="31" t="s">
        <v>67</v>
      </c>
      <c r="C323" s="68">
        <v>707</v>
      </c>
      <c r="D323" s="69">
        <v>600000000</v>
      </c>
      <c r="E323" s="70">
        <v>620</v>
      </c>
      <c r="F323" s="94">
        <v>1819.104</v>
      </c>
      <c r="G323" s="94">
        <v>1819.104</v>
      </c>
    </row>
    <row r="324" spans="1:10" s="49" customFormat="1" ht="0.75" hidden="1" customHeight="1" x14ac:dyDescent="0.2">
      <c r="A324" s="183"/>
      <c r="B324" s="65" t="s">
        <v>78</v>
      </c>
      <c r="C324" s="66">
        <v>801</v>
      </c>
      <c r="D324" s="67"/>
      <c r="E324" s="184"/>
      <c r="F324" s="29">
        <f>F325</f>
        <v>0</v>
      </c>
      <c r="G324" s="29">
        <f>G325</f>
        <v>0</v>
      </c>
      <c r="I324"/>
      <c r="J324"/>
    </row>
    <row r="325" spans="1:10" ht="27" hidden="1" customHeight="1" x14ac:dyDescent="0.2">
      <c r="A325" s="55"/>
      <c r="B325" s="31" t="s">
        <v>61</v>
      </c>
      <c r="C325" s="68">
        <v>801</v>
      </c>
      <c r="D325" s="69">
        <v>9000000000</v>
      </c>
      <c r="E325" s="70"/>
      <c r="F325" s="94">
        <f>F326</f>
        <v>0</v>
      </c>
      <c r="G325" s="94">
        <f>G326</f>
        <v>0</v>
      </c>
      <c r="I325" s="49"/>
      <c r="J325" s="49"/>
    </row>
    <row r="326" spans="1:10" ht="25.5" hidden="1" x14ac:dyDescent="0.2">
      <c r="A326" s="55"/>
      <c r="B326" s="79" t="s">
        <v>154</v>
      </c>
      <c r="C326" s="68">
        <v>801</v>
      </c>
      <c r="D326" s="69">
        <v>9080000000</v>
      </c>
      <c r="E326" s="70"/>
      <c r="F326" s="94">
        <f t="shared" ref="F326:G327" si="14">F327</f>
        <v>0</v>
      </c>
      <c r="G326" s="94">
        <f t="shared" si="14"/>
        <v>0</v>
      </c>
    </row>
    <row r="327" spans="1:10" ht="43.5" hidden="1" customHeight="1" x14ac:dyDescent="0.2">
      <c r="A327" s="55"/>
      <c r="B327" s="31" t="s">
        <v>130</v>
      </c>
      <c r="C327" s="68">
        <v>801</v>
      </c>
      <c r="D327" s="69">
        <v>9080000000</v>
      </c>
      <c r="E327" s="70">
        <v>400</v>
      </c>
      <c r="F327" s="94">
        <f t="shared" si="14"/>
        <v>0</v>
      </c>
      <c r="G327" s="94">
        <f t="shared" si="14"/>
        <v>0</v>
      </c>
    </row>
    <row r="328" spans="1:10" ht="18" hidden="1" customHeight="1" x14ac:dyDescent="0.2">
      <c r="A328" s="55"/>
      <c r="B328" s="31" t="s">
        <v>131</v>
      </c>
      <c r="C328" s="68">
        <v>801</v>
      </c>
      <c r="D328" s="69">
        <v>9080000000</v>
      </c>
      <c r="E328" s="70">
        <v>410</v>
      </c>
      <c r="F328" s="94">
        <v>0</v>
      </c>
      <c r="G328" s="94">
        <v>0</v>
      </c>
      <c r="H328" s="108"/>
    </row>
    <row r="329" spans="1:10" ht="16.5" hidden="1" customHeight="1" x14ac:dyDescent="0.2">
      <c r="A329" s="183"/>
      <c r="B329" s="65" t="s">
        <v>169</v>
      </c>
      <c r="C329" s="66">
        <v>709</v>
      </c>
      <c r="D329" s="67"/>
      <c r="E329" s="184"/>
      <c r="F329" s="29">
        <f>F330</f>
        <v>0</v>
      </c>
      <c r="G329" s="29">
        <f>G330</f>
        <v>0</v>
      </c>
      <c r="H329" s="108"/>
    </row>
    <row r="330" spans="1:10" ht="76.5" hidden="1" x14ac:dyDescent="0.2">
      <c r="A330" s="55"/>
      <c r="B330" s="31" t="s">
        <v>205</v>
      </c>
      <c r="C330" s="68">
        <v>709</v>
      </c>
      <c r="D330" s="69" t="s">
        <v>37</v>
      </c>
      <c r="E330" s="70"/>
      <c r="F330" s="94">
        <f t="shared" ref="F330:G331" si="15">F331</f>
        <v>0</v>
      </c>
      <c r="G330" s="94">
        <f t="shared" si="15"/>
        <v>0</v>
      </c>
      <c r="H330" s="108"/>
    </row>
    <row r="331" spans="1:10" ht="38.25" hidden="1" x14ac:dyDescent="0.2">
      <c r="A331" s="55"/>
      <c r="B331" s="31" t="s">
        <v>66</v>
      </c>
      <c r="C331" s="68">
        <v>709</v>
      </c>
      <c r="D331" s="69" t="s">
        <v>37</v>
      </c>
      <c r="E331" s="70">
        <v>600</v>
      </c>
      <c r="F331" s="94">
        <f t="shared" si="15"/>
        <v>0</v>
      </c>
      <c r="G331" s="94">
        <f t="shared" si="15"/>
        <v>0</v>
      </c>
      <c r="H331" s="108"/>
    </row>
    <row r="332" spans="1:10" hidden="1" x14ac:dyDescent="0.2">
      <c r="A332" s="55">
        <v>0</v>
      </c>
      <c r="B332" s="31" t="s">
        <v>67</v>
      </c>
      <c r="C332" s="68">
        <v>709</v>
      </c>
      <c r="D332" s="69" t="s">
        <v>37</v>
      </c>
      <c r="E332" s="70">
        <v>620</v>
      </c>
      <c r="F332" s="94">
        <v>0</v>
      </c>
      <c r="G332" s="94">
        <v>0</v>
      </c>
      <c r="H332" s="108"/>
    </row>
    <row r="333" spans="1:10" ht="14.25" customHeight="1" x14ac:dyDescent="0.2">
      <c r="A333" s="55">
        <v>0</v>
      </c>
      <c r="B333" s="65" t="s">
        <v>108</v>
      </c>
      <c r="C333" s="66">
        <v>1001</v>
      </c>
      <c r="D333" s="67"/>
      <c r="E333" s="184">
        <v>0</v>
      </c>
      <c r="F333" s="29">
        <f>F334</f>
        <v>2150.5920000000001</v>
      </c>
      <c r="G333" s="29">
        <v>0</v>
      </c>
    </row>
    <row r="334" spans="1:10" ht="63.75" x14ac:dyDescent="0.2">
      <c r="A334" s="55">
        <v>0</v>
      </c>
      <c r="B334" s="31" t="s">
        <v>199</v>
      </c>
      <c r="C334" s="68">
        <v>1001</v>
      </c>
      <c r="D334" s="69">
        <v>1800000000</v>
      </c>
      <c r="E334" s="70">
        <v>0</v>
      </c>
      <c r="F334" s="94">
        <f>F335</f>
        <v>2150.5920000000001</v>
      </c>
      <c r="G334" s="94">
        <v>0</v>
      </c>
    </row>
    <row r="335" spans="1:10" ht="25.5" customHeight="1" x14ac:dyDescent="0.2">
      <c r="A335" s="55">
        <v>0</v>
      </c>
      <c r="B335" s="31" t="s">
        <v>82</v>
      </c>
      <c r="C335" s="68">
        <v>1001</v>
      </c>
      <c r="D335" s="69">
        <v>1800000000</v>
      </c>
      <c r="E335" s="70">
        <v>300</v>
      </c>
      <c r="F335" s="94">
        <f>F336</f>
        <v>2150.5920000000001</v>
      </c>
      <c r="G335" s="94">
        <v>0</v>
      </c>
    </row>
    <row r="336" spans="1:10" ht="25.5" x14ac:dyDescent="0.2">
      <c r="A336" s="55">
        <v>0</v>
      </c>
      <c r="B336" s="31" t="s">
        <v>109</v>
      </c>
      <c r="C336" s="68">
        <v>1001</v>
      </c>
      <c r="D336" s="69">
        <v>1800000000</v>
      </c>
      <c r="E336" s="70">
        <v>310</v>
      </c>
      <c r="F336" s="94">
        <v>2150.5920000000001</v>
      </c>
      <c r="G336" s="94">
        <v>0</v>
      </c>
    </row>
    <row r="337" spans="1:10" x14ac:dyDescent="0.2">
      <c r="A337" s="55">
        <v>0</v>
      </c>
      <c r="B337" s="65" t="s">
        <v>84</v>
      </c>
      <c r="C337" s="66">
        <v>1004</v>
      </c>
      <c r="D337" s="67">
        <v>0</v>
      </c>
      <c r="E337" s="184">
        <v>0</v>
      </c>
      <c r="F337" s="29">
        <f>F338</f>
        <v>7716.71</v>
      </c>
      <c r="G337" s="29">
        <f>G338</f>
        <v>7716.71</v>
      </c>
    </row>
    <row r="338" spans="1:10" ht="38.25" x14ac:dyDescent="0.2">
      <c r="A338" s="55">
        <v>0</v>
      </c>
      <c r="B338" s="31" t="s">
        <v>201</v>
      </c>
      <c r="C338" s="68">
        <v>1004</v>
      </c>
      <c r="D338" s="69" t="s">
        <v>32</v>
      </c>
      <c r="E338" s="70">
        <v>0</v>
      </c>
      <c r="F338" s="94">
        <f>F342</f>
        <v>7716.71</v>
      </c>
      <c r="G338" s="94">
        <f>G342</f>
        <v>7716.71</v>
      </c>
    </row>
    <row r="339" spans="1:10" ht="38.25" hidden="1" x14ac:dyDescent="0.2">
      <c r="A339" s="55">
        <v>0</v>
      </c>
      <c r="B339" s="31" t="s">
        <v>96</v>
      </c>
      <c r="C339" s="68">
        <v>1004</v>
      </c>
      <c r="D339" s="69" t="s">
        <v>32</v>
      </c>
      <c r="E339" s="70">
        <v>0</v>
      </c>
      <c r="F339" s="94">
        <v>0</v>
      </c>
      <c r="G339" s="94">
        <v>0</v>
      </c>
    </row>
    <row r="340" spans="1:10" ht="38.25" hidden="1" x14ac:dyDescent="0.2">
      <c r="A340" s="55">
        <v>0</v>
      </c>
      <c r="B340" s="31" t="s">
        <v>96</v>
      </c>
      <c r="C340" s="68">
        <v>1004</v>
      </c>
      <c r="D340" s="69" t="s">
        <v>32</v>
      </c>
      <c r="E340" s="70">
        <v>0</v>
      </c>
      <c r="F340" s="94">
        <v>0</v>
      </c>
      <c r="G340" s="94">
        <v>0</v>
      </c>
    </row>
    <row r="341" spans="1:10" ht="51" hidden="1" x14ac:dyDescent="0.2">
      <c r="A341" s="55">
        <v>0</v>
      </c>
      <c r="B341" s="31" t="s">
        <v>123</v>
      </c>
      <c r="C341" s="68">
        <v>1004</v>
      </c>
      <c r="D341" s="69" t="s">
        <v>39</v>
      </c>
      <c r="E341" s="70">
        <v>0</v>
      </c>
      <c r="F341" s="94">
        <v>0</v>
      </c>
      <c r="G341" s="94">
        <v>1</v>
      </c>
    </row>
    <row r="342" spans="1:10" ht="29.25" customHeight="1" x14ac:dyDescent="0.2">
      <c r="A342" s="55">
        <v>0</v>
      </c>
      <c r="B342" s="31" t="s">
        <v>46</v>
      </c>
      <c r="C342" s="68">
        <v>1004</v>
      </c>
      <c r="D342" s="69" t="s">
        <v>32</v>
      </c>
      <c r="E342" s="70">
        <v>200</v>
      </c>
      <c r="F342" s="94">
        <f>F343</f>
        <v>7716.71</v>
      </c>
      <c r="G342" s="94">
        <f>G343</f>
        <v>7716.71</v>
      </c>
    </row>
    <row r="343" spans="1:10" s="16" customFormat="1" ht="38.25" x14ac:dyDescent="0.2">
      <c r="A343" s="55">
        <v>0</v>
      </c>
      <c r="B343" s="31" t="s">
        <v>47</v>
      </c>
      <c r="C343" s="68">
        <v>1004</v>
      </c>
      <c r="D343" s="69" t="s">
        <v>32</v>
      </c>
      <c r="E343" s="70">
        <v>240</v>
      </c>
      <c r="F343" s="94">
        <v>7716.71</v>
      </c>
      <c r="G343" s="94">
        <v>7716.71</v>
      </c>
      <c r="H343" s="109"/>
      <c r="I343"/>
      <c r="J343"/>
    </row>
    <row r="344" spans="1:10" hidden="1" x14ac:dyDescent="0.2">
      <c r="A344" s="183"/>
      <c r="B344" s="65" t="s">
        <v>89</v>
      </c>
      <c r="C344" s="66" t="s">
        <v>27</v>
      </c>
      <c r="D344" s="67"/>
      <c r="E344" s="184"/>
      <c r="F344" s="29"/>
      <c r="G344" s="29"/>
      <c r="I344" s="16"/>
      <c r="J344" s="16"/>
    </row>
    <row r="345" spans="1:10" hidden="1" x14ac:dyDescent="0.2">
      <c r="A345" s="183"/>
      <c r="B345" s="65" t="s">
        <v>90</v>
      </c>
      <c r="C345" s="66">
        <v>1101</v>
      </c>
      <c r="D345" s="67"/>
      <c r="E345" s="184"/>
      <c r="F345" s="29"/>
      <c r="G345" s="29"/>
    </row>
    <row r="346" spans="1:10" x14ac:dyDescent="0.2">
      <c r="A346" s="55">
        <v>0</v>
      </c>
      <c r="B346" s="65" t="s">
        <v>111</v>
      </c>
      <c r="C346" s="66">
        <v>1202</v>
      </c>
      <c r="D346" s="67">
        <v>0</v>
      </c>
      <c r="E346" s="184">
        <v>0</v>
      </c>
      <c r="F346" s="29">
        <f>F347</f>
        <v>2422.5050000000001</v>
      </c>
      <c r="G346" s="29">
        <f>G347</f>
        <v>0</v>
      </c>
      <c r="I346" s="16"/>
      <c r="J346" s="16"/>
    </row>
    <row r="347" spans="1:10" ht="38.25" x14ac:dyDescent="0.2">
      <c r="A347" s="55">
        <v>0</v>
      </c>
      <c r="B347" s="31" t="s">
        <v>208</v>
      </c>
      <c r="C347" s="68">
        <v>1202</v>
      </c>
      <c r="D347" s="69" t="s">
        <v>40</v>
      </c>
      <c r="E347" s="70">
        <v>0</v>
      </c>
      <c r="F347" s="94">
        <f>F348</f>
        <v>2422.5050000000001</v>
      </c>
      <c r="G347" s="94">
        <v>0</v>
      </c>
    </row>
    <row r="348" spans="1:10" ht="41.25" customHeight="1" x14ac:dyDescent="0.2">
      <c r="A348" s="55">
        <v>0</v>
      </c>
      <c r="B348" s="31" t="s">
        <v>66</v>
      </c>
      <c r="C348" s="68">
        <v>1202</v>
      </c>
      <c r="D348" s="69" t="s">
        <v>40</v>
      </c>
      <c r="E348" s="70">
        <v>600</v>
      </c>
      <c r="F348" s="94">
        <f>F349</f>
        <v>2422.5050000000001</v>
      </c>
      <c r="G348" s="94">
        <v>0</v>
      </c>
    </row>
    <row r="349" spans="1:10" x14ac:dyDescent="0.2">
      <c r="A349" s="55">
        <v>0</v>
      </c>
      <c r="B349" s="31" t="s">
        <v>67</v>
      </c>
      <c r="C349" s="68">
        <v>1202</v>
      </c>
      <c r="D349" s="69" t="s">
        <v>40</v>
      </c>
      <c r="E349" s="70">
        <v>620</v>
      </c>
      <c r="F349" s="94">
        <v>2422.5050000000001</v>
      </c>
      <c r="G349" s="94">
        <v>0</v>
      </c>
    </row>
    <row r="350" spans="1:10" ht="25.5" x14ac:dyDescent="0.2">
      <c r="A350" s="62">
        <v>978</v>
      </c>
      <c r="B350" s="80" t="s">
        <v>170</v>
      </c>
      <c r="C350" s="81"/>
      <c r="D350" s="184"/>
      <c r="E350" s="184"/>
      <c r="F350" s="29">
        <f>F351</f>
        <v>1413.732</v>
      </c>
      <c r="G350" s="29">
        <f>G351</f>
        <v>0</v>
      </c>
    </row>
    <row r="351" spans="1:10" ht="38.25" x14ac:dyDescent="0.2">
      <c r="A351" s="62"/>
      <c r="B351" s="65" t="s">
        <v>50</v>
      </c>
      <c r="C351" s="81">
        <v>106</v>
      </c>
      <c r="D351" s="184"/>
      <c r="E351" s="184"/>
      <c r="F351" s="99">
        <f>F352</f>
        <v>1413.732</v>
      </c>
      <c r="G351" s="99">
        <f>G352</f>
        <v>0</v>
      </c>
    </row>
    <row r="352" spans="1:10" ht="55.5" customHeight="1" x14ac:dyDescent="0.2">
      <c r="A352" s="62"/>
      <c r="B352" s="31" t="s">
        <v>209</v>
      </c>
      <c r="C352" s="82">
        <v>106</v>
      </c>
      <c r="D352" s="70">
        <v>4900000000</v>
      </c>
      <c r="E352" s="70"/>
      <c r="F352" s="113">
        <f>F353+F355+F357</f>
        <v>1413.732</v>
      </c>
      <c r="G352" s="100">
        <f>G353+G355</f>
        <v>0</v>
      </c>
    </row>
    <row r="353" spans="1:8" ht="63.75" x14ac:dyDescent="0.2">
      <c r="A353" s="62"/>
      <c r="B353" s="31" t="s">
        <v>44</v>
      </c>
      <c r="C353" s="82">
        <v>106</v>
      </c>
      <c r="D353" s="70">
        <v>4900000000</v>
      </c>
      <c r="E353" s="70">
        <v>100</v>
      </c>
      <c r="F353" s="94">
        <f>F354</f>
        <v>1395.232</v>
      </c>
      <c r="G353" s="100"/>
    </row>
    <row r="354" spans="1:8" ht="25.5" x14ac:dyDescent="0.2">
      <c r="A354" s="62"/>
      <c r="B354" s="31" t="s">
        <v>45</v>
      </c>
      <c r="C354" s="82">
        <v>106</v>
      </c>
      <c r="D354" s="70">
        <v>4900000000</v>
      </c>
      <c r="E354" s="70">
        <v>120</v>
      </c>
      <c r="F354" s="94">
        <v>1395.232</v>
      </c>
      <c r="G354" s="96"/>
    </row>
    <row r="355" spans="1:8" ht="25.5" x14ac:dyDescent="0.2">
      <c r="A355" s="62"/>
      <c r="B355" s="31" t="s">
        <v>46</v>
      </c>
      <c r="C355" s="82">
        <v>106</v>
      </c>
      <c r="D355" s="70">
        <v>4900000000</v>
      </c>
      <c r="E355" s="70">
        <v>200</v>
      </c>
      <c r="F355" s="94">
        <f>F356</f>
        <v>18.5</v>
      </c>
      <c r="G355" s="96"/>
    </row>
    <row r="356" spans="1:8" ht="38.25" x14ac:dyDescent="0.2">
      <c r="A356" s="62"/>
      <c r="B356" s="31" t="s">
        <v>47</v>
      </c>
      <c r="C356" s="82">
        <v>106</v>
      </c>
      <c r="D356" s="70">
        <v>4900000000</v>
      </c>
      <c r="E356" s="70">
        <v>240</v>
      </c>
      <c r="F356" s="94">
        <v>18.5</v>
      </c>
      <c r="G356" s="96"/>
    </row>
    <row r="357" spans="1:8" hidden="1" x14ac:dyDescent="0.2">
      <c r="A357" s="84"/>
      <c r="B357" s="31" t="s">
        <v>48</v>
      </c>
      <c r="C357" s="82">
        <v>106</v>
      </c>
      <c r="D357" s="70">
        <v>4900000000</v>
      </c>
      <c r="E357" s="85">
        <v>800</v>
      </c>
      <c r="F357" s="94">
        <f>F358</f>
        <v>0</v>
      </c>
      <c r="G357" s="96"/>
    </row>
    <row r="358" spans="1:8" hidden="1" x14ac:dyDescent="0.2">
      <c r="A358" s="84"/>
      <c r="B358" s="31" t="s">
        <v>49</v>
      </c>
      <c r="C358" s="82">
        <v>106</v>
      </c>
      <c r="D358" s="70">
        <v>4900000000</v>
      </c>
      <c r="E358" s="85">
        <v>850</v>
      </c>
      <c r="F358" s="94"/>
      <c r="G358" s="96"/>
    </row>
    <row r="359" spans="1:8" ht="12.75" customHeight="1" x14ac:dyDescent="0.2">
      <c r="A359" s="207" t="s">
        <v>8</v>
      </c>
      <c r="B359" s="208"/>
      <c r="C359" s="208"/>
      <c r="D359" s="208"/>
      <c r="E359" s="209"/>
      <c r="F359" s="99">
        <f>F15+F57+F155+F350</f>
        <v>304415.21800000005</v>
      </c>
      <c r="G359" s="99">
        <f>G15+G57+G155+G351</f>
        <v>51393.232999999993</v>
      </c>
      <c r="H359" s="101"/>
    </row>
    <row r="360" spans="1:8" hidden="1" x14ac:dyDescent="0.2">
      <c r="A360" s="55">
        <v>0</v>
      </c>
      <c r="B360" s="31" t="s">
        <v>112</v>
      </c>
      <c r="C360" s="68">
        <v>0</v>
      </c>
      <c r="D360" s="69">
        <v>0</v>
      </c>
      <c r="E360" s="70">
        <v>0</v>
      </c>
      <c r="F360" s="94">
        <v>0</v>
      </c>
      <c r="G360" s="94">
        <v>0</v>
      </c>
    </row>
    <row r="361" spans="1:8" hidden="1" x14ac:dyDescent="0.2">
      <c r="A361" s="55">
        <v>0</v>
      </c>
      <c r="B361" s="31" t="s">
        <v>112</v>
      </c>
      <c r="C361" s="68">
        <v>0</v>
      </c>
      <c r="D361" s="69">
        <v>0</v>
      </c>
      <c r="E361" s="70">
        <v>0</v>
      </c>
      <c r="F361" s="94">
        <v>0</v>
      </c>
      <c r="G361" s="94">
        <v>0</v>
      </c>
    </row>
    <row r="362" spans="1:8" hidden="1" x14ac:dyDescent="0.2">
      <c r="A362" s="55">
        <v>0</v>
      </c>
      <c r="B362" s="31" t="s">
        <v>112</v>
      </c>
      <c r="C362" s="68">
        <v>0</v>
      </c>
      <c r="D362" s="69">
        <v>0</v>
      </c>
      <c r="E362" s="70">
        <v>0</v>
      </c>
      <c r="F362" s="94">
        <v>0</v>
      </c>
      <c r="G362" s="94">
        <v>0</v>
      </c>
    </row>
    <row r="363" spans="1:8" hidden="1" x14ac:dyDescent="0.2">
      <c r="A363" s="55">
        <v>0</v>
      </c>
      <c r="B363" s="31" t="s">
        <v>112</v>
      </c>
      <c r="C363" s="68">
        <v>0</v>
      </c>
      <c r="D363" s="69">
        <v>0</v>
      </c>
      <c r="E363" s="70">
        <v>0</v>
      </c>
      <c r="F363" s="94">
        <v>0</v>
      </c>
      <c r="G363" s="94">
        <v>0</v>
      </c>
    </row>
    <row r="364" spans="1:8" hidden="1" x14ac:dyDescent="0.2">
      <c r="A364" s="55">
        <v>0</v>
      </c>
      <c r="B364" s="31" t="s">
        <v>112</v>
      </c>
      <c r="C364" s="68">
        <v>0</v>
      </c>
      <c r="D364" s="69">
        <v>0</v>
      </c>
      <c r="E364" s="70">
        <v>0</v>
      </c>
      <c r="F364" s="94">
        <v>0</v>
      </c>
      <c r="G364" s="94">
        <v>0</v>
      </c>
    </row>
    <row r="365" spans="1:8" hidden="1" x14ac:dyDescent="0.2">
      <c r="A365" s="55">
        <v>0</v>
      </c>
      <c r="B365" s="31" t="s">
        <v>112</v>
      </c>
      <c r="C365" s="68">
        <v>0</v>
      </c>
      <c r="D365" s="69">
        <v>0</v>
      </c>
      <c r="E365" s="70">
        <v>0</v>
      </c>
      <c r="F365" s="94">
        <v>0</v>
      </c>
      <c r="G365" s="94">
        <v>0</v>
      </c>
    </row>
    <row r="366" spans="1:8" hidden="1" x14ac:dyDescent="0.2">
      <c r="A366" s="55">
        <v>0</v>
      </c>
      <c r="B366" s="31" t="s">
        <v>112</v>
      </c>
      <c r="C366" s="68">
        <v>0</v>
      </c>
      <c r="D366" s="69">
        <v>0</v>
      </c>
      <c r="E366" s="70">
        <v>0</v>
      </c>
      <c r="F366" s="94">
        <v>0</v>
      </c>
      <c r="G366" s="94">
        <v>0</v>
      </c>
    </row>
    <row r="367" spans="1:8" hidden="1" x14ac:dyDescent="0.2">
      <c r="A367" s="55">
        <v>0</v>
      </c>
      <c r="B367" s="31" t="s">
        <v>112</v>
      </c>
      <c r="C367" s="68">
        <v>0</v>
      </c>
      <c r="D367" s="69">
        <v>0</v>
      </c>
      <c r="E367" s="70">
        <v>0</v>
      </c>
      <c r="F367" s="94">
        <v>0</v>
      </c>
      <c r="G367" s="94">
        <v>0</v>
      </c>
    </row>
    <row r="368" spans="1:8" hidden="1" x14ac:dyDescent="0.2">
      <c r="A368" s="55">
        <v>0</v>
      </c>
      <c r="B368" s="31" t="s">
        <v>112</v>
      </c>
      <c r="C368" s="68">
        <v>0</v>
      </c>
      <c r="D368" s="69">
        <v>0</v>
      </c>
      <c r="E368" s="70">
        <v>0</v>
      </c>
      <c r="F368" s="94">
        <v>0</v>
      </c>
      <c r="G368" s="94">
        <v>0</v>
      </c>
    </row>
    <row r="369" spans="1:7" hidden="1" x14ac:dyDescent="0.2">
      <c r="A369" s="55">
        <v>0</v>
      </c>
      <c r="B369" s="31" t="s">
        <v>112</v>
      </c>
      <c r="C369" s="68">
        <v>0</v>
      </c>
      <c r="D369" s="69">
        <v>0</v>
      </c>
      <c r="E369" s="95">
        <v>0</v>
      </c>
      <c r="F369" s="102">
        <v>0</v>
      </c>
      <c r="G369" s="102">
        <v>0</v>
      </c>
    </row>
    <row r="370" spans="1:7" x14ac:dyDescent="0.2">
      <c r="E370" s="116"/>
      <c r="F370" s="30"/>
      <c r="G370" s="106"/>
    </row>
    <row r="371" spans="1:7" x14ac:dyDescent="0.2">
      <c r="E371" s="116"/>
      <c r="F371" s="107">
        <v>294415.21799999999</v>
      </c>
      <c r="G371" s="107">
        <v>51393.233</v>
      </c>
    </row>
    <row r="372" spans="1:7" x14ac:dyDescent="0.2">
      <c r="F372" s="108">
        <f>F371-F359</f>
        <v>-10000.000000000058</v>
      </c>
      <c r="G372" s="108">
        <f>G371-G359</f>
        <v>0</v>
      </c>
    </row>
    <row r="373" spans="1:7" x14ac:dyDescent="0.2">
      <c r="F373" s="108"/>
    </row>
    <row r="374" spans="1:7" x14ac:dyDescent="0.2">
      <c r="F374" s="107"/>
    </row>
    <row r="375" spans="1:7" x14ac:dyDescent="0.2">
      <c r="F375" s="108"/>
      <c r="G375" s="108"/>
    </row>
    <row r="377" spans="1:7" x14ac:dyDescent="0.2">
      <c r="F377" s="108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59:E359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97" fitToHeight="9" orientation="portrait" r:id="rId1"/>
  <headerFooter alignWithMargins="0"/>
  <rowBreaks count="1" manualBreakCount="1">
    <brk id="321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5"/>
  <sheetViews>
    <sheetView showZeros="0" view="pageBreakPreview" topLeftCell="A27" zoomScaleNormal="100" zoomScaleSheetLayoutView="100" workbookViewId="0">
      <selection activeCell="M87" sqref="M87"/>
    </sheetView>
  </sheetViews>
  <sheetFormatPr defaultColWidth="9.140625" defaultRowHeight="12.75" x14ac:dyDescent="0.2"/>
  <cols>
    <col min="1" max="1" width="6.140625" style="125" bestFit="1" customWidth="1"/>
    <col min="2" max="2" width="71.28515625" style="126" customWidth="1"/>
    <col min="3" max="3" width="11.140625" style="112" customWidth="1"/>
    <col min="4" max="4" width="11" style="28" customWidth="1"/>
    <col min="5" max="5" width="2" style="33" customWidth="1"/>
    <col min="6" max="16384" width="9.140625" style="6"/>
  </cols>
  <sheetData>
    <row r="1" spans="1:9" s="1" customFormat="1" ht="6.75" customHeight="1" x14ac:dyDescent="0.2">
      <c r="A1" s="21"/>
      <c r="B1" s="3"/>
      <c r="C1" s="22"/>
      <c r="D1" s="23"/>
    </row>
    <row r="2" spans="1:9" s="1" customFormat="1" ht="11.25" hidden="1" customHeight="1" x14ac:dyDescent="0.2">
      <c r="A2" s="117" t="s">
        <v>115</v>
      </c>
      <c r="B2" s="118" t="s">
        <v>9</v>
      </c>
      <c r="C2" s="119">
        <v>0</v>
      </c>
      <c r="D2" s="119">
        <v>0</v>
      </c>
    </row>
    <row r="3" spans="1:9" s="1" customFormat="1" ht="29.25" customHeight="1" x14ac:dyDescent="0.2">
      <c r="A3" s="216" t="s">
        <v>185</v>
      </c>
      <c r="B3" s="216"/>
      <c r="C3" s="216"/>
      <c r="D3" s="216"/>
    </row>
    <row r="4" spans="1:9" s="1" customFormat="1" ht="3.75" customHeight="1" x14ac:dyDescent="0.2">
      <c r="A4" s="120"/>
      <c r="B4" s="121"/>
      <c r="C4" s="83"/>
      <c r="D4" s="120"/>
    </row>
    <row r="5" spans="1:9" s="1" customFormat="1" ht="5.25" customHeight="1" x14ac:dyDescent="0.2">
      <c r="A5" s="212" t="s">
        <v>3</v>
      </c>
      <c r="B5" s="217" t="s">
        <v>159</v>
      </c>
      <c r="C5" s="218" t="s">
        <v>157</v>
      </c>
      <c r="D5" s="219"/>
    </row>
    <row r="6" spans="1:9" s="4" customFormat="1" ht="6.6" customHeight="1" x14ac:dyDescent="0.2">
      <c r="A6" s="212"/>
      <c r="B6" s="217"/>
      <c r="C6" s="220"/>
      <c r="D6" s="221"/>
      <c r="E6" s="121"/>
    </row>
    <row r="7" spans="1:9" s="1" customFormat="1" ht="150" customHeight="1" x14ac:dyDescent="0.2">
      <c r="A7" s="212"/>
      <c r="B7" s="217"/>
      <c r="C7" s="122" t="s">
        <v>6</v>
      </c>
      <c r="D7" s="122" t="s">
        <v>172</v>
      </c>
    </row>
    <row r="8" spans="1:9" customFormat="1" ht="19.5" customHeight="1" x14ac:dyDescent="0.2">
      <c r="A8" s="66" t="s">
        <v>11</v>
      </c>
      <c r="B8" s="123" t="s">
        <v>41</v>
      </c>
      <c r="C8" s="29">
        <f>C9+C10+C11+C12+C14+C15</f>
        <v>85926.419999999984</v>
      </c>
      <c r="D8" s="29">
        <f>D9+D10+D11+D12+D14+D15</f>
        <v>5348.2599999999993</v>
      </c>
      <c r="E8" s="5"/>
    </row>
    <row r="9" spans="1:9" s="1" customFormat="1" ht="25.5" x14ac:dyDescent="0.2">
      <c r="A9" s="68">
        <v>102</v>
      </c>
      <c r="B9" s="53" t="s">
        <v>91</v>
      </c>
      <c r="C9" s="94">
        <f>Ведом!F156</f>
        <v>2955.4369999999999</v>
      </c>
      <c r="D9" s="94">
        <f>Ведом!G156</f>
        <v>0</v>
      </c>
      <c r="E9" s="5"/>
      <c r="F9" s="33"/>
      <c r="G9" s="33"/>
      <c r="H9" s="33"/>
      <c r="I9" s="33"/>
    </row>
    <row r="10" spans="1:9" s="33" customFormat="1" ht="36.75" customHeight="1" x14ac:dyDescent="0.2">
      <c r="A10" s="68">
        <v>104</v>
      </c>
      <c r="B10" s="53" t="s">
        <v>42</v>
      </c>
      <c r="C10" s="94">
        <f>Ведом!F160+Ведом!F16</f>
        <v>18448.745999999999</v>
      </c>
      <c r="D10" s="94">
        <f>Ведом!G16+Ведом!G160</f>
        <v>837.51099999999997</v>
      </c>
      <c r="E10" s="5"/>
    </row>
    <row r="11" spans="1:9" s="33" customFormat="1" x14ac:dyDescent="0.2">
      <c r="A11" s="68">
        <v>105</v>
      </c>
      <c r="B11" s="53" t="s">
        <v>158</v>
      </c>
      <c r="C11" s="94">
        <f>Ведом!F185</f>
        <v>5.5140000000000002</v>
      </c>
      <c r="D11" s="94">
        <f>Ведом!G185</f>
        <v>5.5140000000000002</v>
      </c>
      <c r="E11" s="5"/>
    </row>
    <row r="12" spans="1:9" s="33" customFormat="1" ht="25.5" x14ac:dyDescent="0.2">
      <c r="A12" s="68">
        <v>106</v>
      </c>
      <c r="B12" s="53" t="s">
        <v>50</v>
      </c>
      <c r="C12" s="94">
        <f>Ведом!F26+Ведом!F351</f>
        <v>15086.156000000001</v>
      </c>
      <c r="D12" s="94">
        <f>Ведом!G26</f>
        <v>0</v>
      </c>
      <c r="E12" s="5"/>
    </row>
    <row r="13" spans="1:9" s="33" customFormat="1" hidden="1" x14ac:dyDescent="0.2">
      <c r="A13" s="68">
        <v>107</v>
      </c>
      <c r="B13" s="53" t="s">
        <v>134</v>
      </c>
      <c r="C13" s="94"/>
      <c r="D13" s="94"/>
      <c r="E13" s="5"/>
    </row>
    <row r="14" spans="1:9" s="33" customFormat="1" x14ac:dyDescent="0.2">
      <c r="A14" s="68">
        <v>111</v>
      </c>
      <c r="B14" s="53" t="s">
        <v>92</v>
      </c>
      <c r="C14" s="94">
        <f>Ведом!F190</f>
        <v>100</v>
      </c>
      <c r="D14" s="94">
        <f>Ведом!G190</f>
        <v>0</v>
      </c>
      <c r="E14" s="5"/>
    </row>
    <row r="15" spans="1:9" s="33" customFormat="1" x14ac:dyDescent="0.2">
      <c r="A15" s="68">
        <v>113</v>
      </c>
      <c r="B15" s="53" t="s">
        <v>63</v>
      </c>
      <c r="C15" s="94">
        <f>Ведом!F58+Ведом!F198+Ведом!F34</f>
        <v>49330.566999999995</v>
      </c>
      <c r="D15" s="94">
        <f>Ведом!G58+Ведом!G198</f>
        <v>4505.2349999999997</v>
      </c>
      <c r="E15" s="5"/>
    </row>
    <row r="16" spans="1:9" hidden="1" x14ac:dyDescent="0.2">
      <c r="A16" s="68">
        <v>113</v>
      </c>
      <c r="B16" s="53" t="s">
        <v>61</v>
      </c>
      <c r="C16" s="94">
        <f>C17+C21</f>
        <v>0</v>
      </c>
      <c r="D16" s="94">
        <f>D17+D21</f>
        <v>0</v>
      </c>
      <c r="E16" s="5"/>
    </row>
    <row r="17" spans="1:5" hidden="1" x14ac:dyDescent="0.2">
      <c r="A17" s="68">
        <v>113</v>
      </c>
      <c r="B17" s="53" t="s">
        <v>64</v>
      </c>
      <c r="C17" s="94">
        <f>C18</f>
        <v>0</v>
      </c>
      <c r="D17" s="94"/>
      <c r="E17" s="5"/>
    </row>
    <row r="18" spans="1:5" hidden="1" x14ac:dyDescent="0.2">
      <c r="A18" s="68">
        <v>113</v>
      </c>
      <c r="B18" s="53" t="s">
        <v>97</v>
      </c>
      <c r="C18" s="94">
        <f>C19</f>
        <v>0</v>
      </c>
      <c r="D18" s="94"/>
      <c r="E18" s="5"/>
    </row>
    <row r="19" spans="1:5" ht="25.5" hidden="1" x14ac:dyDescent="0.2">
      <c r="A19" s="68">
        <v>113</v>
      </c>
      <c r="B19" s="53" t="s">
        <v>46</v>
      </c>
      <c r="C19" s="94">
        <f>C20</f>
        <v>0</v>
      </c>
      <c r="D19" s="94"/>
      <c r="E19" s="5"/>
    </row>
    <row r="20" spans="1:5" ht="25.5" hidden="1" x14ac:dyDescent="0.2">
      <c r="A20" s="68">
        <v>113</v>
      </c>
      <c r="B20" s="53" t="s">
        <v>47</v>
      </c>
      <c r="C20" s="94">
        <f>Ведом!F73+Ведом!F234</f>
        <v>0</v>
      </c>
      <c r="D20" s="94"/>
      <c r="E20" s="5"/>
    </row>
    <row r="21" spans="1:5" hidden="1" x14ac:dyDescent="0.2">
      <c r="A21" s="68">
        <v>113</v>
      </c>
      <c r="B21" s="53" t="s">
        <v>56</v>
      </c>
      <c r="C21" s="94">
        <f>C22</f>
        <v>0</v>
      </c>
      <c r="D21" s="94">
        <f>D22</f>
        <v>0</v>
      </c>
      <c r="E21" s="5"/>
    </row>
    <row r="22" spans="1:5" hidden="1" x14ac:dyDescent="0.2">
      <c r="A22" s="68">
        <v>113</v>
      </c>
      <c r="B22" s="53" t="s">
        <v>48</v>
      </c>
      <c r="C22" s="94">
        <f>C23</f>
        <v>0</v>
      </c>
      <c r="D22" s="94">
        <f>D23</f>
        <v>0</v>
      </c>
      <c r="E22" s="5"/>
    </row>
    <row r="23" spans="1:5" hidden="1" x14ac:dyDescent="0.2">
      <c r="A23" s="68">
        <v>113</v>
      </c>
      <c r="B23" s="53" t="s">
        <v>128</v>
      </c>
      <c r="C23" s="94">
        <f>Ведом!F230</f>
        <v>0</v>
      </c>
      <c r="D23" s="94"/>
      <c r="E23" s="5"/>
    </row>
    <row r="24" spans="1:5" x14ac:dyDescent="0.2">
      <c r="A24" s="66" t="s">
        <v>20</v>
      </c>
      <c r="B24" s="123" t="s">
        <v>68</v>
      </c>
      <c r="C24" s="29">
        <f>C25+C26+C27+C28</f>
        <v>29687.450999999997</v>
      </c>
      <c r="D24" s="29">
        <f>D25+D26+D27+D28</f>
        <v>8904.0489999999991</v>
      </c>
      <c r="E24" s="5"/>
    </row>
    <row r="25" spans="1:5" s="33" customFormat="1" x14ac:dyDescent="0.2">
      <c r="A25" s="68">
        <v>405</v>
      </c>
      <c r="B25" s="53" t="s">
        <v>98</v>
      </c>
      <c r="C25" s="94">
        <f>Ведом!F238</f>
        <v>13350.502</v>
      </c>
      <c r="D25" s="94">
        <f>Ведом!G238</f>
        <v>8813.0769999999993</v>
      </c>
      <c r="E25" s="5"/>
    </row>
    <row r="26" spans="1:5" s="33" customFormat="1" ht="11.25" customHeight="1" x14ac:dyDescent="0.2">
      <c r="A26" s="68">
        <v>408</v>
      </c>
      <c r="B26" s="53" t="s">
        <v>103</v>
      </c>
      <c r="C26" s="94">
        <f>Ведом!F273</f>
        <v>1871.31</v>
      </c>
      <c r="D26" s="94">
        <f>Ведом!G273</f>
        <v>0</v>
      </c>
      <c r="E26" s="5"/>
    </row>
    <row r="27" spans="1:5" s="33" customFormat="1" x14ac:dyDescent="0.2">
      <c r="A27" s="68">
        <v>409</v>
      </c>
      <c r="B27" s="53" t="s">
        <v>69</v>
      </c>
      <c r="C27" s="94">
        <f>Ведом!F74</f>
        <v>13705.468999999999</v>
      </c>
      <c r="D27" s="94">
        <f>Ведом!G74</f>
        <v>0</v>
      </c>
      <c r="E27" s="5"/>
    </row>
    <row r="28" spans="1:5" s="33" customFormat="1" x14ac:dyDescent="0.2">
      <c r="A28" s="68">
        <v>412</v>
      </c>
      <c r="B28" s="53" t="s">
        <v>70</v>
      </c>
      <c r="C28" s="94">
        <f>Ведом!F78+Ведом!F287</f>
        <v>760.17</v>
      </c>
      <c r="D28" s="94">
        <f>Ведом!G78+Ведом!G287</f>
        <v>90.971999999999994</v>
      </c>
      <c r="E28" s="5"/>
    </row>
    <row r="29" spans="1:5" x14ac:dyDescent="0.2">
      <c r="A29" s="66" t="s">
        <v>22</v>
      </c>
      <c r="B29" s="123" t="s">
        <v>72</v>
      </c>
      <c r="C29" s="29">
        <f>C30+C31+C32</f>
        <v>1994.7180000000001</v>
      </c>
      <c r="D29" s="29">
        <f>D30+D31+D32</f>
        <v>0</v>
      </c>
      <c r="E29" s="5"/>
    </row>
    <row r="30" spans="1:5" s="33" customFormat="1" x14ac:dyDescent="0.2">
      <c r="A30" s="68">
        <v>501</v>
      </c>
      <c r="B30" s="53" t="s">
        <v>73</v>
      </c>
      <c r="C30" s="94">
        <f>Ведом!F89</f>
        <v>260</v>
      </c>
      <c r="D30" s="94">
        <v>0</v>
      </c>
      <c r="E30" s="5"/>
    </row>
    <row r="31" spans="1:5" s="33" customFormat="1" hidden="1" x14ac:dyDescent="0.2">
      <c r="A31" s="68">
        <v>502</v>
      </c>
      <c r="B31" s="53" t="s">
        <v>133</v>
      </c>
      <c r="C31" s="94">
        <f>Ведом!F294</f>
        <v>0</v>
      </c>
      <c r="D31" s="94">
        <f>Ведом!G294</f>
        <v>0</v>
      </c>
      <c r="E31" s="5"/>
    </row>
    <row r="32" spans="1:5" s="33" customFormat="1" x14ac:dyDescent="0.2">
      <c r="A32" s="68">
        <v>503</v>
      </c>
      <c r="B32" s="53" t="s">
        <v>126</v>
      </c>
      <c r="C32" s="94">
        <f>Ведом!F99</f>
        <v>1734.7180000000001</v>
      </c>
      <c r="D32" s="94">
        <f>Ведом!G99</f>
        <v>0</v>
      </c>
      <c r="E32" s="5"/>
    </row>
    <row r="33" spans="1:5" s="34" customFormat="1" x14ac:dyDescent="0.2">
      <c r="A33" s="66">
        <v>600</v>
      </c>
      <c r="B33" s="123" t="s">
        <v>180</v>
      </c>
      <c r="C33" s="29">
        <f>C34</f>
        <v>304</v>
      </c>
      <c r="D33" s="29">
        <f>D34</f>
        <v>300</v>
      </c>
      <c r="E33" s="30"/>
    </row>
    <row r="34" spans="1:5" s="34" customFormat="1" x14ac:dyDescent="0.2">
      <c r="A34" s="68">
        <v>605</v>
      </c>
      <c r="B34" s="53" t="s">
        <v>178</v>
      </c>
      <c r="C34" s="94">
        <f>Ведом!F100</f>
        <v>304</v>
      </c>
      <c r="D34" s="94">
        <f>Ведом!G100</f>
        <v>300</v>
      </c>
      <c r="E34" s="30"/>
    </row>
    <row r="35" spans="1:5" x14ac:dyDescent="0.2">
      <c r="A35" s="66" t="s">
        <v>14</v>
      </c>
      <c r="B35" s="123" t="s">
        <v>51</v>
      </c>
      <c r="C35" s="29">
        <f>C36+C44+C45+C46</f>
        <v>73773.135000000009</v>
      </c>
      <c r="D35" s="29">
        <f>D36+D44+D45+D46</f>
        <v>16743.244999999999</v>
      </c>
      <c r="E35" s="5"/>
    </row>
    <row r="36" spans="1:5" s="33" customFormat="1" x14ac:dyDescent="0.2">
      <c r="A36" s="68">
        <v>701</v>
      </c>
      <c r="B36" s="53" t="s">
        <v>105</v>
      </c>
      <c r="C36" s="94">
        <f>Ведом!F298</f>
        <v>12862.73</v>
      </c>
      <c r="D36" s="94">
        <f>Ведом!G298</f>
        <v>470</v>
      </c>
      <c r="E36" s="5"/>
    </row>
    <row r="37" spans="1:5" s="33" customFormat="1" ht="51" hidden="1" x14ac:dyDescent="0.2">
      <c r="A37" s="68">
        <v>701</v>
      </c>
      <c r="B37" s="53" t="s">
        <v>132</v>
      </c>
      <c r="C37" s="94" t="e">
        <f>C38</f>
        <v>#REF!</v>
      </c>
      <c r="D37" s="94" t="e">
        <f>D38</f>
        <v>#REF!</v>
      </c>
      <c r="E37" s="5"/>
    </row>
    <row r="38" spans="1:5" s="33" customFormat="1" ht="38.25" hidden="1" x14ac:dyDescent="0.2">
      <c r="A38" s="68">
        <v>701</v>
      </c>
      <c r="B38" s="53" t="s">
        <v>76</v>
      </c>
      <c r="C38" s="94" t="e">
        <f>C41</f>
        <v>#REF!</v>
      </c>
      <c r="D38" s="94" t="e">
        <f>D41</f>
        <v>#REF!</v>
      </c>
      <c r="E38" s="5"/>
    </row>
    <row r="39" spans="1:5" s="33" customFormat="1" ht="38.25" hidden="1" x14ac:dyDescent="0.2">
      <c r="A39" s="68">
        <v>701</v>
      </c>
      <c r="B39" s="53" t="s">
        <v>76</v>
      </c>
      <c r="C39" s="94">
        <v>0</v>
      </c>
      <c r="D39" s="94">
        <v>0</v>
      </c>
      <c r="E39" s="5"/>
    </row>
    <row r="40" spans="1:5" s="33" customFormat="1" ht="38.25" hidden="1" x14ac:dyDescent="0.2">
      <c r="A40" s="68">
        <v>701</v>
      </c>
      <c r="B40" s="53" t="s">
        <v>76</v>
      </c>
      <c r="C40" s="94">
        <v>0</v>
      </c>
      <c r="D40" s="94">
        <v>0</v>
      </c>
      <c r="E40" s="5"/>
    </row>
    <row r="41" spans="1:5" s="33" customFormat="1" ht="25.5" hidden="1" x14ac:dyDescent="0.2">
      <c r="A41" s="68">
        <v>701</v>
      </c>
      <c r="B41" s="53" t="s">
        <v>107</v>
      </c>
      <c r="C41" s="94" t="e">
        <f>C42</f>
        <v>#REF!</v>
      </c>
      <c r="D41" s="94" t="e">
        <f>D42</f>
        <v>#REF!</v>
      </c>
      <c r="E41" s="5"/>
    </row>
    <row r="42" spans="1:5" s="33" customFormat="1" ht="25.5" hidden="1" x14ac:dyDescent="0.2">
      <c r="A42" s="68">
        <v>701</v>
      </c>
      <c r="B42" s="53" t="s">
        <v>66</v>
      </c>
      <c r="C42" s="94" t="e">
        <f>C43</f>
        <v>#REF!</v>
      </c>
      <c r="D42" s="94" t="e">
        <f>D43</f>
        <v>#REF!</v>
      </c>
      <c r="E42" s="5"/>
    </row>
    <row r="43" spans="1:5" s="33" customFormat="1" hidden="1" x14ac:dyDescent="0.2">
      <c r="A43" s="68">
        <v>701</v>
      </c>
      <c r="B43" s="53" t="s">
        <v>67</v>
      </c>
      <c r="C43" s="94" t="e">
        <f>Ведом!#REF!</f>
        <v>#REF!</v>
      </c>
      <c r="D43" s="94" t="e">
        <f>Ведом!#REF!</f>
        <v>#REF!</v>
      </c>
      <c r="E43" s="5"/>
    </row>
    <row r="44" spans="1:5" s="33" customFormat="1" x14ac:dyDescent="0.2">
      <c r="A44" s="68">
        <v>702</v>
      </c>
      <c r="B44" s="53" t="s">
        <v>52</v>
      </c>
      <c r="C44" s="94">
        <f>Ведом!F41+Ведом!F313</f>
        <v>56046.360000000008</v>
      </c>
      <c r="D44" s="94">
        <f>Ведом!G41+Ведом!G313</f>
        <v>14150.74</v>
      </c>
      <c r="E44" s="5"/>
    </row>
    <row r="45" spans="1:5" s="33" customFormat="1" ht="14.25" customHeight="1" x14ac:dyDescent="0.2">
      <c r="A45" s="68">
        <v>707</v>
      </c>
      <c r="B45" s="53" t="s">
        <v>122</v>
      </c>
      <c r="C45" s="94">
        <f>Ведом!F104+Ведом!F320</f>
        <v>4864.0450000000001</v>
      </c>
      <c r="D45" s="94">
        <f>Ведом!G104+Ведом!G320</f>
        <v>2122.5050000000001</v>
      </c>
      <c r="E45" s="5"/>
    </row>
    <row r="46" spans="1:5" s="33" customFormat="1" hidden="1" x14ac:dyDescent="0.2">
      <c r="A46" s="68">
        <v>709</v>
      </c>
      <c r="B46" s="53" t="s">
        <v>169</v>
      </c>
      <c r="C46" s="94">
        <f>Ведом!F329</f>
        <v>0</v>
      </c>
      <c r="D46" s="94">
        <f>Ведом!G329</f>
        <v>0</v>
      </c>
      <c r="E46" s="5"/>
    </row>
    <row r="47" spans="1:5" x14ac:dyDescent="0.2">
      <c r="A47" s="66" t="s">
        <v>24</v>
      </c>
      <c r="B47" s="123" t="s">
        <v>77</v>
      </c>
      <c r="C47" s="29">
        <f>C48</f>
        <v>42322.959000000003</v>
      </c>
      <c r="D47" s="29">
        <f>D48</f>
        <v>0</v>
      </c>
      <c r="E47" s="5"/>
    </row>
    <row r="48" spans="1:5" s="33" customFormat="1" x14ac:dyDescent="0.2">
      <c r="A48" s="68">
        <v>801</v>
      </c>
      <c r="B48" s="53" t="s">
        <v>78</v>
      </c>
      <c r="C48" s="94">
        <f>Ведом!F108+Ведом!F324</f>
        <v>42322.959000000003</v>
      </c>
      <c r="D48" s="94">
        <f>Ведом!G108+Ведом!G324</f>
        <v>0</v>
      </c>
      <c r="E48" s="5"/>
    </row>
    <row r="49" spans="1:5" x14ac:dyDescent="0.2">
      <c r="A49" s="66" t="s">
        <v>25</v>
      </c>
      <c r="B49" s="123" t="s">
        <v>79</v>
      </c>
      <c r="C49" s="29">
        <f>C50+C51+C52+C80</f>
        <v>22474.235999999997</v>
      </c>
      <c r="D49" s="29">
        <f>D50+D51+D52+D80</f>
        <v>19707.679</v>
      </c>
      <c r="E49" s="5"/>
    </row>
    <row r="50" spans="1:5" s="33" customFormat="1" ht="13.5" customHeight="1" x14ac:dyDescent="0.2">
      <c r="A50" s="68">
        <v>1001</v>
      </c>
      <c r="B50" s="53" t="s">
        <v>108</v>
      </c>
      <c r="C50" s="94">
        <f>Ведом!F333</f>
        <v>2150.5920000000001</v>
      </c>
      <c r="D50" s="94">
        <v>0</v>
      </c>
      <c r="E50" s="5"/>
    </row>
    <row r="51" spans="1:5" s="33" customFormat="1" x14ac:dyDescent="0.2">
      <c r="A51" s="68">
        <v>1003</v>
      </c>
      <c r="B51" s="53" t="s">
        <v>80</v>
      </c>
      <c r="C51" s="94">
        <f>Ведом!F115</f>
        <v>1833.65</v>
      </c>
      <c r="D51" s="94">
        <f>Ведом!G115</f>
        <v>1820</v>
      </c>
      <c r="E51" s="5"/>
    </row>
    <row r="52" spans="1:5" s="33" customFormat="1" x14ac:dyDescent="0.2">
      <c r="A52" s="68">
        <v>1004</v>
      </c>
      <c r="B52" s="53" t="s">
        <v>84</v>
      </c>
      <c r="C52" s="94">
        <f>Ведом!F122+Ведом!F337</f>
        <v>18439.993999999999</v>
      </c>
      <c r="D52" s="94">
        <f>Ведом!G122+Ведом!G337</f>
        <v>17887.679</v>
      </c>
      <c r="E52" s="5"/>
    </row>
    <row r="53" spans="1:5" s="33" customFormat="1" hidden="1" x14ac:dyDescent="0.2">
      <c r="A53" s="68">
        <v>1004</v>
      </c>
      <c r="B53" s="53" t="s">
        <v>61</v>
      </c>
      <c r="C53" s="94">
        <v>0</v>
      </c>
      <c r="D53" s="94">
        <v>0</v>
      </c>
      <c r="E53" s="5"/>
    </row>
    <row r="54" spans="1:5" s="33" customFormat="1" hidden="1" x14ac:dyDescent="0.2">
      <c r="A54" s="68">
        <v>1004</v>
      </c>
      <c r="B54" s="53" t="s">
        <v>61</v>
      </c>
      <c r="C54" s="94">
        <v>0</v>
      </c>
      <c r="D54" s="94">
        <v>0</v>
      </c>
      <c r="E54" s="5"/>
    </row>
    <row r="55" spans="1:5" s="33" customFormat="1" hidden="1" x14ac:dyDescent="0.2">
      <c r="A55" s="68">
        <v>1004</v>
      </c>
      <c r="B55" s="53" t="s">
        <v>61</v>
      </c>
      <c r="C55" s="94">
        <v>0</v>
      </c>
      <c r="D55" s="94">
        <v>0</v>
      </c>
      <c r="E55" s="5"/>
    </row>
    <row r="56" spans="1:5" s="33" customFormat="1" hidden="1" x14ac:dyDescent="0.2">
      <c r="A56" s="68">
        <v>1004</v>
      </c>
      <c r="B56" s="53" t="s">
        <v>81</v>
      </c>
      <c r="C56" s="94">
        <v>0</v>
      </c>
      <c r="D56" s="94">
        <v>0</v>
      </c>
      <c r="E56" s="5"/>
    </row>
    <row r="57" spans="1:5" s="33" customFormat="1" hidden="1" x14ac:dyDescent="0.2">
      <c r="A57" s="68">
        <v>1004</v>
      </c>
      <c r="B57" s="53" t="s">
        <v>81</v>
      </c>
      <c r="C57" s="94">
        <v>0</v>
      </c>
      <c r="D57" s="94">
        <v>0</v>
      </c>
      <c r="E57" s="5"/>
    </row>
    <row r="58" spans="1:5" s="33" customFormat="1" hidden="1" x14ac:dyDescent="0.2">
      <c r="A58" s="68">
        <v>1004</v>
      </c>
      <c r="B58" s="53" t="s">
        <v>81</v>
      </c>
      <c r="C58" s="94">
        <v>0</v>
      </c>
      <c r="D58" s="94">
        <v>0</v>
      </c>
      <c r="E58" s="5"/>
    </row>
    <row r="59" spans="1:5" s="33" customFormat="1" ht="38.25" hidden="1" x14ac:dyDescent="0.2">
      <c r="A59" s="68">
        <v>1004</v>
      </c>
      <c r="B59" s="53" t="s">
        <v>85</v>
      </c>
      <c r="C59" s="94">
        <v>0</v>
      </c>
      <c r="D59" s="94">
        <v>0</v>
      </c>
      <c r="E59" s="5"/>
    </row>
    <row r="60" spans="1:5" s="33" customFormat="1" ht="38.25" hidden="1" x14ac:dyDescent="0.2">
      <c r="A60" s="68">
        <v>1004</v>
      </c>
      <c r="B60" s="53" t="s">
        <v>85</v>
      </c>
      <c r="C60" s="94">
        <v>0</v>
      </c>
      <c r="D60" s="94">
        <v>0</v>
      </c>
      <c r="E60" s="5"/>
    </row>
    <row r="61" spans="1:5" s="33" customFormat="1" hidden="1" x14ac:dyDescent="0.2">
      <c r="A61" s="68">
        <v>1004</v>
      </c>
      <c r="B61" s="53" t="s">
        <v>86</v>
      </c>
      <c r="C61" s="94">
        <v>0</v>
      </c>
      <c r="D61" s="94">
        <v>0</v>
      </c>
      <c r="E61" s="5"/>
    </row>
    <row r="62" spans="1:5" s="33" customFormat="1" hidden="1" x14ac:dyDescent="0.2">
      <c r="A62" s="68">
        <v>1004</v>
      </c>
      <c r="B62" s="53" t="s">
        <v>87</v>
      </c>
      <c r="C62" s="94">
        <v>0</v>
      </c>
      <c r="D62" s="94">
        <v>0</v>
      </c>
      <c r="E62" s="5"/>
    </row>
    <row r="63" spans="1:5" s="33" customFormat="1" ht="25.5" hidden="1" x14ac:dyDescent="0.2">
      <c r="A63" s="68">
        <v>1004</v>
      </c>
      <c r="B63" s="53" t="s">
        <v>53</v>
      </c>
      <c r="C63" s="94">
        <v>0</v>
      </c>
      <c r="D63" s="94">
        <v>0</v>
      </c>
      <c r="E63" s="5"/>
    </row>
    <row r="64" spans="1:5" s="33" customFormat="1" hidden="1" x14ac:dyDescent="0.2">
      <c r="A64" s="68">
        <v>1004</v>
      </c>
      <c r="B64" s="53" t="s">
        <v>62</v>
      </c>
      <c r="C64" s="94">
        <v>0</v>
      </c>
      <c r="D64" s="94">
        <v>0</v>
      </c>
      <c r="E64" s="5"/>
    </row>
    <row r="65" spans="1:5" s="33" customFormat="1" hidden="1" x14ac:dyDescent="0.2">
      <c r="A65" s="68">
        <v>1004</v>
      </c>
      <c r="B65" s="53" t="s">
        <v>62</v>
      </c>
      <c r="C65" s="94">
        <v>0</v>
      </c>
      <c r="D65" s="94">
        <v>0</v>
      </c>
      <c r="E65" s="5"/>
    </row>
    <row r="66" spans="1:5" s="33" customFormat="1" ht="51" hidden="1" x14ac:dyDescent="0.2">
      <c r="A66" s="68">
        <v>1004</v>
      </c>
      <c r="B66" s="53" t="s">
        <v>88</v>
      </c>
      <c r="C66" s="94">
        <v>0</v>
      </c>
      <c r="D66" s="94">
        <v>0</v>
      </c>
      <c r="E66" s="5"/>
    </row>
    <row r="67" spans="1:5" s="33" customFormat="1" ht="51" hidden="1" x14ac:dyDescent="0.2">
      <c r="A67" s="68">
        <v>1004</v>
      </c>
      <c r="B67" s="53" t="s">
        <v>88</v>
      </c>
      <c r="C67" s="94">
        <v>0</v>
      </c>
      <c r="D67" s="94">
        <v>0</v>
      </c>
      <c r="E67" s="5"/>
    </row>
    <row r="68" spans="1:5" s="33" customFormat="1" hidden="1" x14ac:dyDescent="0.2">
      <c r="A68" s="68">
        <v>1004</v>
      </c>
      <c r="B68" s="53" t="s">
        <v>86</v>
      </c>
      <c r="C68" s="94">
        <v>0</v>
      </c>
      <c r="D68" s="94">
        <v>0</v>
      </c>
      <c r="E68" s="5"/>
    </row>
    <row r="69" spans="1:5" s="33" customFormat="1" hidden="1" x14ac:dyDescent="0.2">
      <c r="A69" s="68">
        <v>1004</v>
      </c>
      <c r="B69" s="53" t="s">
        <v>87</v>
      </c>
      <c r="C69" s="94">
        <v>0</v>
      </c>
      <c r="D69" s="94">
        <v>0</v>
      </c>
      <c r="E69" s="5"/>
    </row>
    <row r="70" spans="1:5" s="33" customFormat="1" hidden="1" x14ac:dyDescent="0.2">
      <c r="A70" s="68" t="s">
        <v>120</v>
      </c>
      <c r="B70" s="53" t="s">
        <v>61</v>
      </c>
      <c r="C70" s="94" t="e">
        <f t="shared" ref="C70:D72" si="0">C71</f>
        <v>#REF!</v>
      </c>
      <c r="D70" s="94" t="e">
        <f t="shared" si="0"/>
        <v>#REF!</v>
      </c>
      <c r="E70" s="5"/>
    </row>
    <row r="71" spans="1:5" s="33" customFormat="1" ht="25.5" hidden="1" x14ac:dyDescent="0.2">
      <c r="A71" s="68" t="s">
        <v>120</v>
      </c>
      <c r="B71" s="53" t="s">
        <v>127</v>
      </c>
      <c r="C71" s="94" t="e">
        <f>C72+C76</f>
        <v>#REF!</v>
      </c>
      <c r="D71" s="94" t="e">
        <f>D72+D76</f>
        <v>#REF!</v>
      </c>
      <c r="E71" s="5"/>
    </row>
    <row r="72" spans="1:5" s="33" customFormat="1" hidden="1" x14ac:dyDescent="0.2">
      <c r="A72" s="68" t="s">
        <v>120</v>
      </c>
      <c r="B72" s="53" t="s">
        <v>137</v>
      </c>
      <c r="C72" s="94" t="e">
        <f t="shared" si="0"/>
        <v>#REF!</v>
      </c>
      <c r="D72" s="94" t="e">
        <f t="shared" si="0"/>
        <v>#REF!</v>
      </c>
      <c r="E72" s="5"/>
    </row>
    <row r="73" spans="1:5" s="33" customFormat="1" ht="51" hidden="1" x14ac:dyDescent="0.2">
      <c r="A73" s="68">
        <v>1004</v>
      </c>
      <c r="B73" s="53" t="s">
        <v>139</v>
      </c>
      <c r="C73" s="94" t="e">
        <f>C74</f>
        <v>#REF!</v>
      </c>
      <c r="D73" s="94" t="e">
        <f>D74</f>
        <v>#REF!</v>
      </c>
      <c r="E73" s="5"/>
    </row>
    <row r="74" spans="1:5" s="33" customFormat="1" ht="25.5" hidden="1" x14ac:dyDescent="0.2">
      <c r="A74" s="68" t="s">
        <v>120</v>
      </c>
      <c r="B74" s="53" t="s">
        <v>130</v>
      </c>
      <c r="C74" s="94" t="e">
        <f>C75</f>
        <v>#REF!</v>
      </c>
      <c r="D74" s="94" t="e">
        <f>D75</f>
        <v>#REF!</v>
      </c>
      <c r="E74" s="5"/>
    </row>
    <row r="75" spans="1:5" s="33" customFormat="1" hidden="1" x14ac:dyDescent="0.2">
      <c r="A75" s="68" t="s">
        <v>120</v>
      </c>
      <c r="B75" s="53" t="s">
        <v>131</v>
      </c>
      <c r="C75" s="94" t="e">
        <f>Ведом!#REF!</f>
        <v>#REF!</v>
      </c>
      <c r="D75" s="94" t="e">
        <f>Ведом!#REF!</f>
        <v>#REF!</v>
      </c>
      <c r="E75" s="5"/>
    </row>
    <row r="76" spans="1:5" s="33" customFormat="1" ht="54" hidden="1" customHeight="1" x14ac:dyDescent="0.2">
      <c r="A76" s="68" t="s">
        <v>120</v>
      </c>
      <c r="B76" s="53" t="s">
        <v>124</v>
      </c>
      <c r="C76" s="94" t="e">
        <f t="shared" ref="C76:D78" si="1">C77</f>
        <v>#REF!</v>
      </c>
      <c r="D76" s="94" t="e">
        <f t="shared" si="1"/>
        <v>#REF!</v>
      </c>
      <c r="E76" s="5"/>
    </row>
    <row r="77" spans="1:5" s="33" customFormat="1" ht="38.25" hidden="1" x14ac:dyDescent="0.2">
      <c r="A77" s="68">
        <v>1004</v>
      </c>
      <c r="B77" s="53" t="s">
        <v>85</v>
      </c>
      <c r="C77" s="94" t="e">
        <f t="shared" si="1"/>
        <v>#REF!</v>
      </c>
      <c r="D77" s="94" t="e">
        <f t="shared" si="1"/>
        <v>#REF!</v>
      </c>
      <c r="E77" s="5"/>
    </row>
    <row r="78" spans="1:5" s="33" customFormat="1" ht="25.5" hidden="1" x14ac:dyDescent="0.2">
      <c r="A78" s="68" t="s">
        <v>120</v>
      </c>
      <c r="B78" s="53" t="s">
        <v>130</v>
      </c>
      <c r="C78" s="94" t="e">
        <f t="shared" si="1"/>
        <v>#REF!</v>
      </c>
      <c r="D78" s="94" t="e">
        <f t="shared" si="1"/>
        <v>#REF!</v>
      </c>
      <c r="E78" s="5"/>
    </row>
    <row r="79" spans="1:5" s="33" customFormat="1" ht="13.5" hidden="1" customHeight="1" x14ac:dyDescent="0.2">
      <c r="A79" s="68" t="s">
        <v>120</v>
      </c>
      <c r="B79" s="53" t="s">
        <v>131</v>
      </c>
      <c r="C79" s="94" t="e">
        <f>Ведом!#REF!</f>
        <v>#REF!</v>
      </c>
      <c r="D79" s="94" t="e">
        <f>Ведом!#REF!</f>
        <v>#REF!</v>
      </c>
      <c r="E79" s="5"/>
    </row>
    <row r="80" spans="1:5" s="33" customFormat="1" x14ac:dyDescent="0.2">
      <c r="A80" s="124">
        <f>Ведом!C131</f>
        <v>1006</v>
      </c>
      <c r="B80" s="53" t="s">
        <v>143</v>
      </c>
      <c r="C80" s="94">
        <f>Ведом!F131</f>
        <v>50</v>
      </c>
      <c r="D80" s="94">
        <f>Ведом!G131</f>
        <v>0</v>
      </c>
      <c r="E80" s="5"/>
    </row>
    <row r="81" spans="1:5" ht="38.25" hidden="1" x14ac:dyDescent="0.2">
      <c r="A81" s="124">
        <v>1006</v>
      </c>
      <c r="B81" s="53" t="s">
        <v>142</v>
      </c>
      <c r="C81" s="94" t="e">
        <f t="shared" ref="C81:D82" si="2">C82</f>
        <v>#REF!</v>
      </c>
      <c r="D81" s="94" t="e">
        <f t="shared" si="2"/>
        <v>#REF!</v>
      </c>
      <c r="E81" s="5"/>
    </row>
    <row r="82" spans="1:5" ht="25.5" hidden="1" x14ac:dyDescent="0.2">
      <c r="A82" s="124">
        <v>1006</v>
      </c>
      <c r="B82" s="32" t="s">
        <v>141</v>
      </c>
      <c r="C82" s="94" t="e">
        <f t="shared" si="2"/>
        <v>#REF!</v>
      </c>
      <c r="D82" s="94" t="e">
        <f t="shared" si="2"/>
        <v>#REF!</v>
      </c>
      <c r="E82" s="5"/>
    </row>
    <row r="83" spans="1:5" ht="25.5" hidden="1" x14ac:dyDescent="0.2">
      <c r="A83" s="124">
        <v>1006</v>
      </c>
      <c r="B83" s="53" t="str">
        <f>Ведом!B137</f>
        <v>Предоставление субсидий бюджетным, автономным учреждениям и иным некоммерческим организациям</v>
      </c>
      <c r="C83" s="94" t="e">
        <f>#REF!</f>
        <v>#REF!</v>
      </c>
      <c r="D83" s="94" t="e">
        <f>#REF!</f>
        <v>#REF!</v>
      </c>
      <c r="E83" s="5"/>
    </row>
    <row r="84" spans="1:5" x14ac:dyDescent="0.2">
      <c r="A84" s="66" t="s">
        <v>27</v>
      </c>
      <c r="B84" s="123" t="s">
        <v>89</v>
      </c>
      <c r="C84" s="29">
        <f>C85</f>
        <v>4827.1239999999998</v>
      </c>
      <c r="D84" s="29">
        <f>D85</f>
        <v>0</v>
      </c>
      <c r="E84" s="5"/>
    </row>
    <row r="85" spans="1:5" s="33" customFormat="1" x14ac:dyDescent="0.2">
      <c r="A85" s="68">
        <v>1101</v>
      </c>
      <c r="B85" s="53" t="s">
        <v>90</v>
      </c>
      <c r="C85" s="94">
        <f>Ведом!F143</f>
        <v>4827.1239999999998</v>
      </c>
      <c r="D85" s="94">
        <f>Ведом!G143</f>
        <v>0</v>
      </c>
      <c r="E85" s="5"/>
    </row>
    <row r="86" spans="1:5" x14ac:dyDescent="0.2">
      <c r="A86" s="66">
        <v>1200</v>
      </c>
      <c r="B86" s="123" t="s">
        <v>110</v>
      </c>
      <c r="C86" s="29">
        <f>C87</f>
        <v>2422.5050000000001</v>
      </c>
      <c r="D86" s="29">
        <v>0</v>
      </c>
      <c r="E86" s="5"/>
    </row>
    <row r="87" spans="1:5" s="33" customFormat="1" x14ac:dyDescent="0.2">
      <c r="A87" s="68">
        <v>1202</v>
      </c>
      <c r="B87" s="53" t="s">
        <v>111</v>
      </c>
      <c r="C87" s="94">
        <f>Ведом!F346</f>
        <v>2422.5050000000001</v>
      </c>
      <c r="D87" s="94">
        <f>Ведом!G346</f>
        <v>0</v>
      </c>
      <c r="E87" s="5"/>
    </row>
    <row r="88" spans="1:5" x14ac:dyDescent="0.2">
      <c r="A88" s="66" t="s">
        <v>15</v>
      </c>
      <c r="B88" s="123" t="s">
        <v>167</v>
      </c>
      <c r="C88" s="29">
        <f>C89</f>
        <v>2020</v>
      </c>
      <c r="D88" s="29">
        <v>0</v>
      </c>
      <c r="E88" s="5"/>
    </row>
    <row r="89" spans="1:5" s="33" customFormat="1" x14ac:dyDescent="0.2">
      <c r="A89" s="68">
        <v>1301</v>
      </c>
      <c r="B89" s="53" t="s">
        <v>161</v>
      </c>
      <c r="C89" s="94">
        <f>Ведом!F45</f>
        <v>2020</v>
      </c>
      <c r="D89" s="94">
        <v>0</v>
      </c>
      <c r="E89" s="5"/>
    </row>
    <row r="90" spans="1:5" ht="25.5" x14ac:dyDescent="0.2">
      <c r="A90" s="66" t="s">
        <v>16</v>
      </c>
      <c r="B90" s="123" t="s">
        <v>168</v>
      </c>
      <c r="C90" s="29">
        <f>C91+C92</f>
        <v>38662.67</v>
      </c>
      <c r="D90" s="29">
        <f>D91+D92</f>
        <v>390</v>
      </c>
      <c r="E90" s="5"/>
    </row>
    <row r="91" spans="1:5" s="33" customFormat="1" ht="25.5" x14ac:dyDescent="0.2">
      <c r="A91" s="68">
        <v>1401</v>
      </c>
      <c r="B91" s="53" t="s">
        <v>59</v>
      </c>
      <c r="C91" s="94">
        <f>Ведом!F49</f>
        <v>24915</v>
      </c>
      <c r="D91" s="94">
        <f>Ведом!G49</f>
        <v>390</v>
      </c>
      <c r="E91" s="5"/>
    </row>
    <row r="92" spans="1:5" s="33" customFormat="1" x14ac:dyDescent="0.2">
      <c r="A92" s="68">
        <v>1403</v>
      </c>
      <c r="B92" s="53" t="s">
        <v>160</v>
      </c>
      <c r="C92" s="94">
        <f>Ведом!F53</f>
        <v>13747.67</v>
      </c>
      <c r="D92" s="94">
        <f>Ведом!G53</f>
        <v>0</v>
      </c>
      <c r="E92" s="5"/>
    </row>
    <row r="93" spans="1:5" ht="12.75" customHeight="1" x14ac:dyDescent="0.2">
      <c r="A93" s="214" t="s">
        <v>8</v>
      </c>
      <c r="B93" s="215"/>
      <c r="C93" s="29">
        <f>C8+C24+C29+C33+C35+C47+C49+C84+C86+C88+C90</f>
        <v>304415.21799999999</v>
      </c>
      <c r="D93" s="29">
        <f>D8+D24+D29+D33+D35+D47+D49+D84+D86+D88+D90</f>
        <v>51393.232999999993</v>
      </c>
      <c r="E93" s="5"/>
    </row>
    <row r="94" spans="1:5" hidden="1" x14ac:dyDescent="0.2">
      <c r="A94" s="68">
        <v>0</v>
      </c>
      <c r="B94" s="53" t="s">
        <v>113</v>
      </c>
      <c r="C94" s="94">
        <v>0</v>
      </c>
      <c r="D94" s="94">
        <v>0</v>
      </c>
      <c r="E94" s="5"/>
    </row>
    <row r="95" spans="1:5" hidden="1" x14ac:dyDescent="0.2">
      <c r="A95" s="68">
        <v>0</v>
      </c>
      <c r="B95" s="53" t="s">
        <v>113</v>
      </c>
      <c r="C95" s="94">
        <v>0</v>
      </c>
      <c r="D95" s="94">
        <v>0</v>
      </c>
      <c r="E95" s="5"/>
    </row>
    <row r="96" spans="1:5" hidden="1" x14ac:dyDescent="0.2">
      <c r="A96" s="68">
        <v>0</v>
      </c>
      <c r="B96" s="53" t="s">
        <v>113</v>
      </c>
      <c r="C96" s="94">
        <v>0</v>
      </c>
      <c r="D96" s="94">
        <v>0</v>
      </c>
      <c r="E96" s="5"/>
    </row>
    <row r="97" spans="1:11" hidden="1" x14ac:dyDescent="0.2">
      <c r="A97" s="68">
        <v>0</v>
      </c>
      <c r="B97" s="53" t="s">
        <v>113</v>
      </c>
      <c r="C97" s="94">
        <v>0</v>
      </c>
      <c r="D97" s="94">
        <v>0</v>
      </c>
      <c r="E97" s="5"/>
    </row>
    <row r="98" spans="1:11" hidden="1" x14ac:dyDescent="0.2">
      <c r="A98" s="68">
        <v>0</v>
      </c>
      <c r="B98" s="53" t="s">
        <v>113</v>
      </c>
      <c r="C98" s="94">
        <v>0</v>
      </c>
      <c r="D98" s="94">
        <v>0</v>
      </c>
      <c r="E98" s="5"/>
    </row>
    <row r="99" spans="1:11" hidden="1" x14ac:dyDescent="0.2">
      <c r="A99" s="68">
        <v>0</v>
      </c>
      <c r="B99" s="53" t="s">
        <v>113</v>
      </c>
      <c r="C99" s="94">
        <v>0</v>
      </c>
      <c r="D99" s="94">
        <v>0</v>
      </c>
      <c r="E99" s="5"/>
    </row>
    <row r="100" spans="1:11" hidden="1" x14ac:dyDescent="0.2">
      <c r="A100" s="68">
        <v>0</v>
      </c>
      <c r="B100" s="53" t="s">
        <v>113</v>
      </c>
      <c r="C100" s="94">
        <v>0</v>
      </c>
      <c r="D100" s="94">
        <v>0</v>
      </c>
      <c r="E100" s="5"/>
    </row>
    <row r="101" spans="1:11" hidden="1" x14ac:dyDescent="0.2">
      <c r="A101" s="68">
        <v>0</v>
      </c>
      <c r="B101" s="53" t="s">
        <v>113</v>
      </c>
      <c r="C101" s="94">
        <v>0</v>
      </c>
      <c r="D101" s="94">
        <v>0</v>
      </c>
      <c r="E101" s="5"/>
    </row>
    <row r="102" spans="1:11" hidden="1" x14ac:dyDescent="0.2">
      <c r="A102" s="68">
        <v>0</v>
      </c>
      <c r="B102" s="53" t="s">
        <v>113</v>
      </c>
      <c r="C102" s="94">
        <v>0</v>
      </c>
      <c r="D102" s="94">
        <v>0</v>
      </c>
      <c r="E102" s="5"/>
    </row>
    <row r="103" spans="1:11" hidden="1" x14ac:dyDescent="0.2">
      <c r="A103" s="68">
        <v>0</v>
      </c>
      <c r="B103" s="53" t="s">
        <v>113</v>
      </c>
      <c r="C103" s="94">
        <v>0</v>
      </c>
      <c r="D103" s="94">
        <v>0</v>
      </c>
      <c r="E103" s="5"/>
    </row>
    <row r="104" spans="1:11" hidden="1" x14ac:dyDescent="0.2">
      <c r="A104" s="68">
        <v>0</v>
      </c>
      <c r="B104" s="53" t="s">
        <v>113</v>
      </c>
      <c r="C104" s="94">
        <v>0</v>
      </c>
      <c r="D104" s="94">
        <v>0</v>
      </c>
      <c r="E104" s="5"/>
    </row>
    <row r="105" spans="1:11" x14ac:dyDescent="0.2">
      <c r="C105" s="127"/>
    </row>
    <row r="107" spans="1:11" s="13" customFormat="1" ht="71.650000000000006" customHeight="1" x14ac:dyDescent="0.2">
      <c r="A107" s="128"/>
      <c r="B107" s="129"/>
      <c r="C107" s="130"/>
      <c r="D107" s="131"/>
      <c r="E107" s="132"/>
      <c r="G107" s="6"/>
      <c r="K107" s="6"/>
    </row>
    <row r="108" spans="1:11" s="13" customFormat="1" x14ac:dyDescent="0.2">
      <c r="A108" s="128"/>
      <c r="B108" s="129"/>
      <c r="C108" s="130"/>
      <c r="D108" s="131"/>
      <c r="E108" s="132"/>
      <c r="G108" s="6"/>
      <c r="K108" s="6"/>
    </row>
    <row r="109" spans="1:11" s="13" customFormat="1" x14ac:dyDescent="0.2">
      <c r="A109" s="128"/>
      <c r="B109" s="129"/>
      <c r="C109" s="130"/>
      <c r="D109" s="131"/>
      <c r="E109" s="132"/>
      <c r="G109" s="6"/>
    </row>
    <row r="110" spans="1:11" s="13" customFormat="1" x14ac:dyDescent="0.2">
      <c r="A110" s="128"/>
      <c r="B110" s="129"/>
      <c r="C110" s="130"/>
      <c r="D110" s="131"/>
      <c r="E110" s="132"/>
      <c r="G110" s="6"/>
    </row>
    <row r="111" spans="1:11" s="13" customFormat="1" x14ac:dyDescent="0.2">
      <c r="A111" s="128"/>
      <c r="B111" s="129"/>
      <c r="C111" s="130"/>
      <c r="D111" s="131"/>
      <c r="E111" s="132"/>
    </row>
    <row r="112" spans="1:11" x14ac:dyDescent="0.2">
      <c r="B112" s="133"/>
      <c r="G112" s="13"/>
      <c r="K112" s="13"/>
    </row>
    <row r="113" spans="2:11" x14ac:dyDescent="0.2">
      <c r="B113" s="133"/>
      <c r="G113" s="13"/>
      <c r="K113" s="13"/>
    </row>
    <row r="114" spans="2:11" x14ac:dyDescent="0.2">
      <c r="B114" s="133"/>
      <c r="G114" s="13"/>
    </row>
    <row r="115" spans="2:11" x14ac:dyDescent="0.2">
      <c r="G115" s="13"/>
    </row>
  </sheetData>
  <sheetProtection selectLockedCells="1" selectUnlockedCells="1"/>
  <mergeCells count="5">
    <mergeCell ref="A93:B93"/>
    <mergeCell ref="A3:D3"/>
    <mergeCell ref="A5:A7"/>
    <mergeCell ref="B5:B7"/>
    <mergeCell ref="C5:D6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95250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33"/>
  <sheetViews>
    <sheetView view="pageBreakPreview" topLeftCell="A119" zoomScaleSheetLayoutView="100" workbookViewId="0">
      <selection activeCell="A136" sqref="A136"/>
    </sheetView>
  </sheetViews>
  <sheetFormatPr defaultColWidth="9.140625" defaultRowHeight="12.75" x14ac:dyDescent="0.2"/>
  <cols>
    <col min="1" max="1" width="82.140625" style="27" customWidth="1"/>
    <col min="2" max="2" width="14.85546875" style="27" customWidth="1"/>
    <col min="3" max="3" width="11" style="27" customWidth="1"/>
    <col min="4" max="4" width="12.28515625" style="112" customWidth="1"/>
    <col min="5" max="5" width="14.7109375" style="28" customWidth="1"/>
    <col min="6" max="6" width="2" style="34" customWidth="1"/>
    <col min="7" max="7" width="14.7109375" style="7" customWidth="1"/>
    <col min="8" max="16384" width="9.140625" style="7"/>
  </cols>
  <sheetData>
    <row r="1" spans="1:7" hidden="1" x14ac:dyDescent="0.2">
      <c r="A1" s="222"/>
      <c r="B1" s="222"/>
      <c r="C1" s="222"/>
      <c r="D1" s="222"/>
      <c r="E1" s="222"/>
      <c r="F1" s="222"/>
    </row>
    <row r="2" spans="1:7" s="8" customFormat="1" ht="14.25" x14ac:dyDescent="0.2">
      <c r="A2" s="22"/>
      <c r="B2" s="22"/>
      <c r="C2" s="22"/>
      <c r="D2" s="22"/>
      <c r="E2" s="22" t="s">
        <v>186</v>
      </c>
      <c r="F2" s="21"/>
    </row>
    <row r="3" spans="1:7" s="1" customFormat="1" ht="14.25" x14ac:dyDescent="0.2">
      <c r="A3" s="22"/>
      <c r="B3" s="22"/>
      <c r="C3" s="22"/>
      <c r="D3" s="22"/>
      <c r="E3" s="23" t="s">
        <v>0</v>
      </c>
      <c r="F3" s="134"/>
      <c r="G3" s="2"/>
    </row>
    <row r="4" spans="1:7" s="1" customFormat="1" ht="14.25" x14ac:dyDescent="0.2">
      <c r="A4" s="22"/>
      <c r="B4" s="22"/>
      <c r="C4" s="22"/>
      <c r="D4" s="22"/>
      <c r="E4" s="23" t="s">
        <v>119</v>
      </c>
      <c r="F4" s="134"/>
      <c r="G4" s="2"/>
    </row>
    <row r="5" spans="1:7" s="1" customFormat="1" ht="14.25" x14ac:dyDescent="0.2">
      <c r="A5" s="22"/>
      <c r="B5" s="22"/>
      <c r="C5" s="22"/>
      <c r="D5" s="22"/>
      <c r="E5" s="23" t="s">
        <v>118</v>
      </c>
      <c r="F5" s="134"/>
      <c r="G5" s="2"/>
    </row>
    <row r="6" spans="1:7" s="1" customFormat="1" ht="14.25" x14ac:dyDescent="0.2">
      <c r="A6" s="21"/>
      <c r="B6" s="21"/>
      <c r="C6" s="21"/>
      <c r="D6" s="21"/>
      <c r="E6" s="181" t="s">
        <v>187</v>
      </c>
      <c r="F6" s="134"/>
      <c r="G6" s="2"/>
    </row>
    <row r="7" spans="1:7" s="1" customFormat="1" ht="8.65" customHeight="1" x14ac:dyDescent="0.2">
      <c r="A7" s="181"/>
      <c r="B7" s="181"/>
      <c r="C7" s="181"/>
      <c r="D7" s="181"/>
      <c r="E7" s="181"/>
      <c r="F7" s="134"/>
      <c r="G7" s="2"/>
    </row>
    <row r="8" spans="1:7" s="8" customFormat="1" ht="28.15" customHeight="1" x14ac:dyDescent="0.2">
      <c r="A8" s="223" t="s">
        <v>188</v>
      </c>
      <c r="B8" s="223"/>
      <c r="C8" s="223"/>
      <c r="D8" s="223"/>
      <c r="E8" s="223"/>
      <c r="F8" s="21"/>
    </row>
    <row r="9" spans="1:7" s="8" customFormat="1" ht="14.25" x14ac:dyDescent="0.2">
      <c r="A9" s="60"/>
      <c r="B9" s="60"/>
      <c r="C9" s="60"/>
      <c r="D9" s="60"/>
      <c r="E9" s="21"/>
      <c r="F9" s="21"/>
    </row>
    <row r="10" spans="1:7" s="8" customFormat="1" ht="14.25" customHeight="1" x14ac:dyDescent="0.2">
      <c r="A10" s="211" t="s">
        <v>10</v>
      </c>
      <c r="B10" s="226" t="s">
        <v>4</v>
      </c>
      <c r="C10" s="226" t="s">
        <v>5</v>
      </c>
      <c r="D10" s="224" t="s">
        <v>157</v>
      </c>
      <c r="E10" s="225"/>
      <c r="F10" s="21"/>
    </row>
    <row r="11" spans="1:7" s="8" customFormat="1" ht="114" customHeight="1" x14ac:dyDescent="0.2">
      <c r="A11" s="211"/>
      <c r="B11" s="227"/>
      <c r="C11" s="227"/>
      <c r="D11" s="185" t="s">
        <v>6</v>
      </c>
      <c r="E11" s="24" t="s">
        <v>172</v>
      </c>
      <c r="F11" s="21"/>
    </row>
    <row r="12" spans="1:7" ht="25.5" x14ac:dyDescent="0.2">
      <c r="A12" s="46" t="s">
        <v>189</v>
      </c>
      <c r="B12" s="46" t="str">
        <f>Ведом!D17</f>
        <v>0100000000</v>
      </c>
      <c r="C12" s="46"/>
      <c r="D12" s="47">
        <f>D13+D15+D22+D17+D20</f>
        <v>56176.163</v>
      </c>
      <c r="E12" s="47">
        <f>E13+E15+E22+E17+E20</f>
        <v>390</v>
      </c>
      <c r="F12" s="112"/>
      <c r="G12" s="45"/>
    </row>
    <row r="13" spans="1:7" ht="38.25" x14ac:dyDescent="0.2">
      <c r="A13" s="12" t="s">
        <v>44</v>
      </c>
      <c r="B13" s="12" t="s">
        <v>12</v>
      </c>
      <c r="C13" s="12">
        <v>100</v>
      </c>
      <c r="D13" s="36">
        <f>D14</f>
        <v>13942.621999999999</v>
      </c>
      <c r="E13" s="36">
        <f>E14</f>
        <v>0</v>
      </c>
    </row>
    <row r="14" spans="1:7" x14ac:dyDescent="0.2">
      <c r="A14" s="12" t="s">
        <v>95</v>
      </c>
      <c r="B14" s="12" t="s">
        <v>12</v>
      </c>
      <c r="C14" s="12">
        <v>110</v>
      </c>
      <c r="D14" s="36">
        <f>Ведом!F19+Ведом!F29</f>
        <v>13942.621999999999</v>
      </c>
      <c r="E14" s="36">
        <f>Ведом!G19+Ведом!G29</f>
        <v>0</v>
      </c>
    </row>
    <row r="15" spans="1:7" x14ac:dyDescent="0.2">
      <c r="A15" s="31" t="s">
        <v>46</v>
      </c>
      <c r="B15" s="12" t="s">
        <v>12</v>
      </c>
      <c r="C15" s="12">
        <v>200</v>
      </c>
      <c r="D15" s="36">
        <f>D16</f>
        <v>543.71699999999998</v>
      </c>
      <c r="E15" s="36">
        <f>E16</f>
        <v>0</v>
      </c>
    </row>
    <row r="16" spans="1:7" x14ac:dyDescent="0.2">
      <c r="A16" s="12" t="s">
        <v>47</v>
      </c>
      <c r="B16" s="12" t="s">
        <v>12</v>
      </c>
      <c r="C16" s="12">
        <v>240</v>
      </c>
      <c r="D16" s="36">
        <f>Ведом!F21+Ведом!F31+Ведом!F37</f>
        <v>543.71699999999998</v>
      </c>
      <c r="E16" s="36">
        <f>Ведом!G21+Ведом!G31+Ведом!G37</f>
        <v>0</v>
      </c>
    </row>
    <row r="17" spans="1:7" x14ac:dyDescent="0.2">
      <c r="A17" s="12" t="s">
        <v>54</v>
      </c>
      <c r="B17" s="12" t="s">
        <v>12</v>
      </c>
      <c r="C17" s="12">
        <v>500</v>
      </c>
      <c r="D17" s="36">
        <f>D18+D19</f>
        <v>39669.824000000001</v>
      </c>
      <c r="E17" s="36">
        <f>E18+E19</f>
        <v>390</v>
      </c>
    </row>
    <row r="18" spans="1:7" x14ac:dyDescent="0.2">
      <c r="A18" s="12" t="s">
        <v>60</v>
      </c>
      <c r="B18" s="12" t="s">
        <v>12</v>
      </c>
      <c r="C18" s="12">
        <v>510</v>
      </c>
      <c r="D18" s="36">
        <f>Ведом!F52</f>
        <v>24915</v>
      </c>
      <c r="E18" s="36">
        <f>Ведом!G52+Ведом!G56</f>
        <v>390</v>
      </c>
    </row>
    <row r="19" spans="1:7" x14ac:dyDescent="0.2">
      <c r="A19" s="12" t="s">
        <v>55</v>
      </c>
      <c r="B19" s="12" t="s">
        <v>12</v>
      </c>
      <c r="C19" s="12">
        <v>540</v>
      </c>
      <c r="D19" s="36">
        <f>Ведом!F44+Ведом!F56</f>
        <v>14754.824000000001</v>
      </c>
      <c r="E19" s="36">
        <f>Ведом!G44</f>
        <v>0</v>
      </c>
    </row>
    <row r="20" spans="1:7" x14ac:dyDescent="0.2">
      <c r="A20" s="12" t="s">
        <v>57</v>
      </c>
      <c r="B20" s="12" t="s">
        <v>12</v>
      </c>
      <c r="C20" s="12">
        <v>700</v>
      </c>
      <c r="D20" s="36">
        <f>D21</f>
        <v>2020</v>
      </c>
      <c r="E20" s="36">
        <f>E21</f>
        <v>0</v>
      </c>
    </row>
    <row r="21" spans="1:7" x14ac:dyDescent="0.2">
      <c r="A21" s="12" t="s">
        <v>58</v>
      </c>
      <c r="B21" s="12" t="s">
        <v>12</v>
      </c>
      <c r="C21" s="12">
        <v>730</v>
      </c>
      <c r="D21" s="36">
        <f>Ведом!F48</f>
        <v>2020</v>
      </c>
      <c r="E21" s="36">
        <f>Ведом!G48</f>
        <v>0</v>
      </c>
    </row>
    <row r="22" spans="1:7" hidden="1" x14ac:dyDescent="0.2">
      <c r="A22" s="12" t="s">
        <v>48</v>
      </c>
      <c r="B22" s="12" t="s">
        <v>12</v>
      </c>
      <c r="C22" s="12">
        <v>800</v>
      </c>
      <c r="D22" s="36">
        <f>D23</f>
        <v>0</v>
      </c>
      <c r="E22" s="36">
        <f>E23</f>
        <v>0</v>
      </c>
    </row>
    <row r="23" spans="1:7" hidden="1" x14ac:dyDescent="0.2">
      <c r="A23" s="12" t="s">
        <v>49</v>
      </c>
      <c r="B23" s="12" t="s">
        <v>12</v>
      </c>
      <c r="C23" s="12">
        <v>850</v>
      </c>
      <c r="D23" s="36">
        <f>Ведом!F33</f>
        <v>0</v>
      </c>
      <c r="E23" s="36">
        <f>Ведом!G33</f>
        <v>0</v>
      </c>
    </row>
    <row r="24" spans="1:7" ht="25.5" x14ac:dyDescent="0.2">
      <c r="A24" s="46" t="s">
        <v>190</v>
      </c>
      <c r="B24" s="46" t="str">
        <f>Ведом!D59</f>
        <v>0200000000</v>
      </c>
      <c r="C24" s="46"/>
      <c r="D24" s="47">
        <f>D25+D27+D31+D33+D29</f>
        <v>14526.918</v>
      </c>
      <c r="E24" s="47">
        <f>E25+E27+E31+E33+E29</f>
        <v>10076.972</v>
      </c>
      <c r="G24" s="110"/>
    </row>
    <row r="25" spans="1:7" ht="38.25" x14ac:dyDescent="0.2">
      <c r="A25" s="12" t="s">
        <v>44</v>
      </c>
      <c r="B25" s="12" t="s">
        <v>18</v>
      </c>
      <c r="C25" s="12">
        <v>100</v>
      </c>
      <c r="D25" s="36">
        <f>D26</f>
        <v>2360.0659999999998</v>
      </c>
      <c r="E25" s="36">
        <f>E26</f>
        <v>0</v>
      </c>
    </row>
    <row r="26" spans="1:7" x14ac:dyDescent="0.2">
      <c r="A26" s="12" t="s">
        <v>95</v>
      </c>
      <c r="B26" s="12" t="s">
        <v>18</v>
      </c>
      <c r="C26" s="12">
        <v>110</v>
      </c>
      <c r="D26" s="36">
        <f>Ведом!F61</f>
        <v>2360.0659999999998</v>
      </c>
      <c r="E26" s="36">
        <f>Ведом!G61</f>
        <v>0</v>
      </c>
    </row>
    <row r="27" spans="1:7" x14ac:dyDescent="0.2">
      <c r="A27" s="31" t="s">
        <v>46</v>
      </c>
      <c r="B27" s="12" t="s">
        <v>18</v>
      </c>
      <c r="C27" s="12">
        <v>200</v>
      </c>
      <c r="D27" s="36">
        <f>D28</f>
        <v>1938.8519999999999</v>
      </c>
      <c r="E27" s="36">
        <f>E28</f>
        <v>390.97199999999998</v>
      </c>
    </row>
    <row r="28" spans="1:7" x14ac:dyDescent="0.2">
      <c r="A28" s="12" t="s">
        <v>47</v>
      </c>
      <c r="B28" s="12" t="s">
        <v>18</v>
      </c>
      <c r="C28" s="12">
        <v>240</v>
      </c>
      <c r="D28" s="36">
        <f>Ведом!F63+Ведом!F95+Ведом!F81+Ведом!F103</f>
        <v>1938.8519999999999</v>
      </c>
      <c r="E28" s="36">
        <f>Ведом!G63+Ведом!G95+Ведом!G81+Ведом!G103</f>
        <v>390.97199999999998</v>
      </c>
    </row>
    <row r="29" spans="1:7" x14ac:dyDescent="0.2">
      <c r="A29" s="12" t="s">
        <v>82</v>
      </c>
      <c r="B29" s="12" t="s">
        <v>18</v>
      </c>
      <c r="C29" s="12">
        <v>300</v>
      </c>
      <c r="D29" s="36">
        <f>D30</f>
        <v>2645</v>
      </c>
      <c r="E29" s="36">
        <f>E30</f>
        <v>2645</v>
      </c>
    </row>
    <row r="30" spans="1:7" x14ac:dyDescent="0.2">
      <c r="A30" s="12" t="s">
        <v>83</v>
      </c>
      <c r="B30" s="12" t="s">
        <v>18</v>
      </c>
      <c r="C30" s="12">
        <v>320</v>
      </c>
      <c r="D30" s="36">
        <f>Ведом!F118+Ведом!F128</f>
        <v>2645</v>
      </c>
      <c r="E30" s="36">
        <f>Ведом!G118+Ведом!G128</f>
        <v>2645</v>
      </c>
    </row>
    <row r="31" spans="1:7" x14ac:dyDescent="0.2">
      <c r="A31" s="12" t="s">
        <v>86</v>
      </c>
      <c r="B31" s="12" t="s">
        <v>18</v>
      </c>
      <c r="C31" s="12">
        <v>400</v>
      </c>
      <c r="D31" s="36">
        <f>D32</f>
        <v>7041</v>
      </c>
      <c r="E31" s="36">
        <f>E32</f>
        <v>7041</v>
      </c>
    </row>
    <row r="32" spans="1:7" x14ac:dyDescent="0.2">
      <c r="A32" s="12" t="s">
        <v>131</v>
      </c>
      <c r="B32" s="12" t="s">
        <v>18</v>
      </c>
      <c r="C32" s="12">
        <v>410</v>
      </c>
      <c r="D32" s="36">
        <f>Ведом!F130</f>
        <v>7041</v>
      </c>
      <c r="E32" s="36">
        <f>Ведом!G130</f>
        <v>7041</v>
      </c>
    </row>
    <row r="33" spans="1:7" x14ac:dyDescent="0.2">
      <c r="A33" s="12" t="s">
        <v>48</v>
      </c>
      <c r="B33" s="12" t="s">
        <v>18</v>
      </c>
      <c r="C33" s="12">
        <v>800</v>
      </c>
      <c r="D33" s="36">
        <f>D34</f>
        <v>542</v>
      </c>
      <c r="E33" s="36">
        <f>E34</f>
        <v>0</v>
      </c>
    </row>
    <row r="34" spans="1:7" x14ac:dyDescent="0.2">
      <c r="A34" s="12" t="s">
        <v>49</v>
      </c>
      <c r="B34" s="12" t="s">
        <v>18</v>
      </c>
      <c r="C34" s="12">
        <v>850</v>
      </c>
      <c r="D34" s="36">
        <f>Ведом!F65</f>
        <v>542</v>
      </c>
      <c r="E34" s="36">
        <f>Ведом!G65</f>
        <v>0</v>
      </c>
    </row>
    <row r="35" spans="1:7" ht="38.25" customHeight="1" x14ac:dyDescent="0.2">
      <c r="A35" s="46" t="s">
        <v>203</v>
      </c>
      <c r="B35" s="46" t="str">
        <f>Ведом!D239</f>
        <v>0300000000</v>
      </c>
      <c r="C35" s="46"/>
      <c r="D35" s="47">
        <f>D36+D38+D40</f>
        <v>13350.502</v>
      </c>
      <c r="E35" s="47">
        <f>E36+E38+E40</f>
        <v>8813.0769999999993</v>
      </c>
    </row>
    <row r="36" spans="1:7" ht="38.25" x14ac:dyDescent="0.2">
      <c r="A36" s="12" t="s">
        <v>44</v>
      </c>
      <c r="B36" s="12" t="s">
        <v>33</v>
      </c>
      <c r="C36" s="12">
        <v>100</v>
      </c>
      <c r="D36" s="36">
        <f>D37</f>
        <v>7649.8450000000003</v>
      </c>
      <c r="E36" s="36">
        <f>E37</f>
        <v>3328.8609999999999</v>
      </c>
    </row>
    <row r="37" spans="1:7" x14ac:dyDescent="0.2">
      <c r="A37" s="12" t="s">
        <v>45</v>
      </c>
      <c r="B37" s="12" t="s">
        <v>33</v>
      </c>
      <c r="C37" s="12">
        <v>120</v>
      </c>
      <c r="D37" s="36">
        <f>Ведом!F246</f>
        <v>7649.8450000000003</v>
      </c>
      <c r="E37" s="36">
        <f>Ведом!G246</f>
        <v>3328.8609999999999</v>
      </c>
    </row>
    <row r="38" spans="1:7" x14ac:dyDescent="0.2">
      <c r="A38" s="31" t="s">
        <v>46</v>
      </c>
      <c r="B38" s="12" t="s">
        <v>33</v>
      </c>
      <c r="C38" s="12">
        <v>200</v>
      </c>
      <c r="D38" s="36">
        <f>D39</f>
        <v>787.41300000000001</v>
      </c>
      <c r="E38" s="36">
        <f>E39</f>
        <v>570.97199999999998</v>
      </c>
    </row>
    <row r="39" spans="1:7" x14ac:dyDescent="0.2">
      <c r="A39" s="12" t="s">
        <v>47</v>
      </c>
      <c r="B39" s="12" t="s">
        <v>33</v>
      </c>
      <c r="C39" s="12">
        <v>240</v>
      </c>
      <c r="D39" s="36">
        <f>Ведом!F248</f>
        <v>787.41300000000001</v>
      </c>
      <c r="E39" s="36">
        <f>Ведом!G248</f>
        <v>570.97199999999998</v>
      </c>
    </row>
    <row r="40" spans="1:7" x14ac:dyDescent="0.2">
      <c r="A40" s="12" t="s">
        <v>48</v>
      </c>
      <c r="B40" s="12" t="s">
        <v>33</v>
      </c>
      <c r="C40" s="12">
        <v>800</v>
      </c>
      <c r="D40" s="36">
        <f>D41</f>
        <v>4913.2439999999997</v>
      </c>
      <c r="E40" s="36">
        <f>E41</f>
        <v>4913.2439999999997</v>
      </c>
    </row>
    <row r="41" spans="1:7" ht="25.5" x14ac:dyDescent="0.2">
      <c r="A41" s="12" t="s">
        <v>101</v>
      </c>
      <c r="B41" s="12" t="s">
        <v>33</v>
      </c>
      <c r="C41" s="12">
        <v>810</v>
      </c>
      <c r="D41" s="36">
        <f>Ведом!F263</f>
        <v>4913.2439999999997</v>
      </c>
      <c r="E41" s="36">
        <f>Ведом!G263</f>
        <v>4913.2439999999997</v>
      </c>
    </row>
    <row r="42" spans="1:7" ht="51" x14ac:dyDescent="0.2">
      <c r="A42" s="46" t="s">
        <v>191</v>
      </c>
      <c r="B42" s="46" t="str">
        <f>Ведом!D66</f>
        <v>0400000000</v>
      </c>
      <c r="C42" s="51"/>
      <c r="D42" s="92">
        <f>D43</f>
        <v>26874.156999999999</v>
      </c>
      <c r="E42" s="92">
        <f>E43</f>
        <v>0</v>
      </c>
    </row>
    <row r="43" spans="1:7" ht="25.5" x14ac:dyDescent="0.2">
      <c r="A43" s="12" t="s">
        <v>66</v>
      </c>
      <c r="B43" s="12" t="s">
        <v>19</v>
      </c>
      <c r="C43" s="52">
        <v>600</v>
      </c>
      <c r="D43" s="11">
        <f>D44</f>
        <v>26874.156999999999</v>
      </c>
      <c r="E43" s="11">
        <f>E44</f>
        <v>0</v>
      </c>
    </row>
    <row r="44" spans="1:7" x14ac:dyDescent="0.2">
      <c r="A44" s="12" t="s">
        <v>67</v>
      </c>
      <c r="B44" s="12" t="s">
        <v>19</v>
      </c>
      <c r="C44" s="52">
        <v>620</v>
      </c>
      <c r="D44" s="11">
        <f>Ведом!F68</f>
        <v>26874.156999999999</v>
      </c>
      <c r="E44" s="11">
        <f>Ведом!G68</f>
        <v>0</v>
      </c>
    </row>
    <row r="45" spans="1:7" ht="25.5" x14ac:dyDescent="0.2">
      <c r="A45" s="46" t="s">
        <v>210</v>
      </c>
      <c r="B45" s="46" t="str">
        <f>Ведом!D105</f>
        <v>0500000000</v>
      </c>
      <c r="C45" s="46"/>
      <c r="D45" s="20">
        <f>D46</f>
        <v>43892.959999999999</v>
      </c>
      <c r="E45" s="20">
        <f>E46</f>
        <v>303.40100000000001</v>
      </c>
      <c r="G45" s="110"/>
    </row>
    <row r="46" spans="1:7" ht="25.5" x14ac:dyDescent="0.2">
      <c r="A46" s="12" t="s">
        <v>66</v>
      </c>
      <c r="B46" s="12" t="s">
        <v>23</v>
      </c>
      <c r="C46" s="14">
        <v>600</v>
      </c>
      <c r="D46" s="43">
        <f>D47</f>
        <v>43892.959999999999</v>
      </c>
      <c r="E46" s="43">
        <f>E47</f>
        <v>303.40100000000001</v>
      </c>
    </row>
    <row r="47" spans="1:7" x14ac:dyDescent="0.2">
      <c r="A47" s="12" t="s">
        <v>67</v>
      </c>
      <c r="B47" s="12" t="s">
        <v>23</v>
      </c>
      <c r="C47" s="14">
        <v>620</v>
      </c>
      <c r="D47" s="43">
        <f>Ведом!F107+Ведом!F111+Ведом!F151</f>
        <v>43892.959999999999</v>
      </c>
      <c r="E47" s="43">
        <f>Ведом!G107+Ведом!G111+Ведом!G151</f>
        <v>303.40100000000001</v>
      </c>
    </row>
    <row r="48" spans="1:7" ht="36.75" customHeight="1" x14ac:dyDescent="0.2">
      <c r="A48" s="46" t="s">
        <v>205</v>
      </c>
      <c r="B48" s="46" t="str">
        <f>Ведом!D314</f>
        <v>0600000000</v>
      </c>
      <c r="C48" s="46"/>
      <c r="D48" s="47">
        <f>D49</f>
        <v>69462.971000000005</v>
      </c>
      <c r="E48" s="47">
        <f>E49</f>
        <v>16439.844000000001</v>
      </c>
    </row>
    <row r="49" spans="1:7" ht="25.5" x14ac:dyDescent="0.2">
      <c r="A49" s="12" t="s">
        <v>66</v>
      </c>
      <c r="B49" s="12" t="s">
        <v>37</v>
      </c>
      <c r="C49" s="12">
        <v>600</v>
      </c>
      <c r="D49" s="36">
        <f>D50</f>
        <v>69462.971000000005</v>
      </c>
      <c r="E49" s="36">
        <f>E50</f>
        <v>16439.844000000001</v>
      </c>
    </row>
    <row r="50" spans="1:7" x14ac:dyDescent="0.2">
      <c r="A50" s="12" t="s">
        <v>67</v>
      </c>
      <c r="B50" s="12" t="s">
        <v>37</v>
      </c>
      <c r="C50" s="12">
        <v>620</v>
      </c>
      <c r="D50" s="36">
        <f>Ведом!F306+Ведом!F316+Ведом!F321+Ведом!F332</f>
        <v>69462.971000000005</v>
      </c>
      <c r="E50" s="36">
        <f>Ведом!G306+Ведом!G316+Ведом!G321+Ведом!G332</f>
        <v>16439.844000000001</v>
      </c>
    </row>
    <row r="51" spans="1:7" ht="25.5" x14ac:dyDescent="0.2">
      <c r="A51" s="46" t="s">
        <v>208</v>
      </c>
      <c r="B51" s="46" t="str">
        <f>Ведом!D347</f>
        <v>0700000000</v>
      </c>
      <c r="C51" s="46"/>
      <c r="D51" s="47">
        <f>D52</f>
        <v>2422.5050000000001</v>
      </c>
      <c r="E51" s="47">
        <f>E52</f>
        <v>0</v>
      </c>
      <c r="G51" s="110"/>
    </row>
    <row r="52" spans="1:7" ht="25.5" x14ac:dyDescent="0.2">
      <c r="A52" s="12" t="s">
        <v>66</v>
      </c>
      <c r="B52" s="12" t="s">
        <v>40</v>
      </c>
      <c r="C52" s="12">
        <v>600</v>
      </c>
      <c r="D52" s="36">
        <f>D53</f>
        <v>2422.5050000000001</v>
      </c>
      <c r="E52" s="36">
        <f>E53</f>
        <v>0</v>
      </c>
    </row>
    <row r="53" spans="1:7" x14ac:dyDescent="0.2">
      <c r="A53" s="12" t="s">
        <v>67</v>
      </c>
      <c r="B53" s="12" t="s">
        <v>40</v>
      </c>
      <c r="C53" s="12">
        <v>620</v>
      </c>
      <c r="D53" s="36">
        <f>Ведом!F349</f>
        <v>2422.5050000000001</v>
      </c>
      <c r="E53" s="36">
        <f>Ведом!G349</f>
        <v>0</v>
      </c>
    </row>
    <row r="54" spans="1:7" ht="25.5" x14ac:dyDescent="0.2">
      <c r="A54" s="46" t="s">
        <v>204</v>
      </c>
      <c r="B54" s="46" t="str">
        <f>Ведом!D274</f>
        <v>0800000000</v>
      </c>
      <c r="C54" s="46"/>
      <c r="D54" s="47">
        <f>D55</f>
        <v>1871.31</v>
      </c>
      <c r="E54" s="47">
        <f>E55</f>
        <v>0</v>
      </c>
    </row>
    <row r="55" spans="1:7" x14ac:dyDescent="0.2">
      <c r="A55" s="12" t="s">
        <v>48</v>
      </c>
      <c r="B55" s="12" t="s">
        <v>35</v>
      </c>
      <c r="C55" s="12">
        <v>800</v>
      </c>
      <c r="D55" s="36">
        <f>D56</f>
        <v>1871.31</v>
      </c>
      <c r="E55" s="36">
        <f>E56</f>
        <v>0</v>
      </c>
    </row>
    <row r="56" spans="1:7" ht="25.5" x14ac:dyDescent="0.2">
      <c r="A56" s="12" t="s">
        <v>101</v>
      </c>
      <c r="B56" s="12" t="s">
        <v>35</v>
      </c>
      <c r="C56" s="12">
        <v>810</v>
      </c>
      <c r="D56" s="36">
        <f>Ведом!F286</f>
        <v>1871.31</v>
      </c>
      <c r="E56" s="36">
        <f>Ведом!G286</f>
        <v>0</v>
      </c>
    </row>
    <row r="57" spans="1:7" ht="25.5" hidden="1" x14ac:dyDescent="0.2">
      <c r="A57" s="12" t="s">
        <v>130</v>
      </c>
      <c r="B57" s="12">
        <v>4400000000</v>
      </c>
      <c r="C57" s="12">
        <v>400</v>
      </c>
      <c r="D57" s="36" t="e">
        <f>D58</f>
        <v>#REF!</v>
      </c>
      <c r="E57" s="36" t="e">
        <f>E58</f>
        <v>#REF!</v>
      </c>
    </row>
    <row r="58" spans="1:7" hidden="1" x14ac:dyDescent="0.2">
      <c r="A58" s="12" t="s">
        <v>131</v>
      </c>
      <c r="B58" s="12">
        <v>4400000000</v>
      </c>
      <c r="C58" s="12">
        <v>410</v>
      </c>
      <c r="D58" s="36" t="e">
        <f>Ведом!#REF!</f>
        <v>#REF!</v>
      </c>
      <c r="E58" s="36" t="e">
        <f>Ведом!#REF!</f>
        <v>#REF!</v>
      </c>
    </row>
    <row r="59" spans="1:7" ht="25.5" x14ac:dyDescent="0.2">
      <c r="A59" s="46" t="s">
        <v>197</v>
      </c>
      <c r="B59" s="46" t="str">
        <f>Ведом!D123</f>
        <v>1000000000</v>
      </c>
      <c r="C59" s="46"/>
      <c r="D59" s="47">
        <f>D60</f>
        <v>1335.2840000000001</v>
      </c>
      <c r="E59" s="47">
        <f>E60</f>
        <v>782.96900000000005</v>
      </c>
    </row>
    <row r="60" spans="1:7" x14ac:dyDescent="0.2">
      <c r="A60" s="12" t="s">
        <v>82</v>
      </c>
      <c r="B60" s="12" t="s">
        <v>26</v>
      </c>
      <c r="C60" s="12">
        <v>300</v>
      </c>
      <c r="D60" s="36">
        <f>D61</f>
        <v>1335.2840000000001</v>
      </c>
      <c r="E60" s="36">
        <f>E61</f>
        <v>782.96900000000005</v>
      </c>
    </row>
    <row r="61" spans="1:7" x14ac:dyDescent="0.2">
      <c r="A61" s="12" t="s">
        <v>83</v>
      </c>
      <c r="B61" s="12" t="s">
        <v>26</v>
      </c>
      <c r="C61" s="12">
        <v>320</v>
      </c>
      <c r="D61" s="36">
        <f>Ведом!F125</f>
        <v>1335.2840000000001</v>
      </c>
      <c r="E61" s="36">
        <f>Ведом!G125</f>
        <v>782.96900000000005</v>
      </c>
    </row>
    <row r="62" spans="1:7" ht="41.25" customHeight="1" x14ac:dyDescent="0.2">
      <c r="A62" s="46" t="s">
        <v>192</v>
      </c>
      <c r="B62" s="46" t="str">
        <f>Ведом!D75</f>
        <v>1100000000</v>
      </c>
      <c r="C62" s="46"/>
      <c r="D62" s="47">
        <f>D63</f>
        <v>13705.468999999999</v>
      </c>
      <c r="E62" s="47">
        <f>E63</f>
        <v>0</v>
      </c>
    </row>
    <row r="63" spans="1:7" x14ac:dyDescent="0.2">
      <c r="A63" s="31" t="s">
        <v>46</v>
      </c>
      <c r="B63" s="12" t="s">
        <v>21</v>
      </c>
      <c r="C63" s="12">
        <v>200</v>
      </c>
      <c r="D63" s="36">
        <f>D64</f>
        <v>13705.468999999999</v>
      </c>
      <c r="E63" s="36">
        <f>E64</f>
        <v>0</v>
      </c>
    </row>
    <row r="64" spans="1:7" x14ac:dyDescent="0.2">
      <c r="A64" s="12" t="s">
        <v>47</v>
      </c>
      <c r="B64" s="12" t="s">
        <v>21</v>
      </c>
      <c r="C64" s="12">
        <v>240</v>
      </c>
      <c r="D64" s="36">
        <f>Ведом!F77</f>
        <v>13705.468999999999</v>
      </c>
      <c r="E64" s="36">
        <f>Ведом!G77</f>
        <v>0</v>
      </c>
    </row>
    <row r="65" spans="1:5" ht="25.5" x14ac:dyDescent="0.2">
      <c r="A65" s="46" t="s">
        <v>175</v>
      </c>
      <c r="B65" s="46" t="str">
        <f>Ведом!D161</f>
        <v>1200000000</v>
      </c>
      <c r="C65" s="46"/>
      <c r="D65" s="47">
        <f>D66+D68</f>
        <v>247.87</v>
      </c>
      <c r="E65" s="47">
        <f>E66+E68</f>
        <v>235.07</v>
      </c>
    </row>
    <row r="66" spans="1:5" ht="38.25" x14ac:dyDescent="0.2">
      <c r="A66" s="12" t="s">
        <v>44</v>
      </c>
      <c r="B66" s="12" t="s">
        <v>31</v>
      </c>
      <c r="C66" s="12">
        <v>100</v>
      </c>
      <c r="D66" s="37">
        <f>D67</f>
        <v>205.078</v>
      </c>
      <c r="E66" s="37">
        <f>E67</f>
        <v>205.078</v>
      </c>
    </row>
    <row r="67" spans="1:5" x14ac:dyDescent="0.2">
      <c r="A67" s="12" t="s">
        <v>45</v>
      </c>
      <c r="B67" s="12" t="s">
        <v>31</v>
      </c>
      <c r="C67" s="12">
        <v>120</v>
      </c>
      <c r="D67" s="37">
        <f>Ведом!F163</f>
        <v>205.078</v>
      </c>
      <c r="E67" s="37">
        <f>Ведом!G163</f>
        <v>205.078</v>
      </c>
    </row>
    <row r="68" spans="1:5" x14ac:dyDescent="0.2">
      <c r="A68" s="31" t="s">
        <v>46</v>
      </c>
      <c r="B68" s="12" t="s">
        <v>31</v>
      </c>
      <c r="C68" s="12">
        <v>200</v>
      </c>
      <c r="D68" s="37">
        <f>D69</f>
        <v>42.792000000000002</v>
      </c>
      <c r="E68" s="37">
        <f>E69</f>
        <v>29.992000000000001</v>
      </c>
    </row>
    <row r="69" spans="1:5" x14ac:dyDescent="0.2">
      <c r="A69" s="12" t="s">
        <v>47</v>
      </c>
      <c r="B69" s="12" t="s">
        <v>31</v>
      </c>
      <c r="C69" s="12">
        <v>240</v>
      </c>
      <c r="D69" s="37">
        <f>Ведом!F165+Ведом!F201</f>
        <v>42.792000000000002</v>
      </c>
      <c r="E69" s="37">
        <f>Ведом!G165</f>
        <v>29.992000000000001</v>
      </c>
    </row>
    <row r="70" spans="1:5" ht="38.25" x14ac:dyDescent="0.2">
      <c r="A70" s="46" t="s">
        <v>212</v>
      </c>
      <c r="B70" s="46">
        <v>1300000000</v>
      </c>
      <c r="C70" s="46"/>
      <c r="D70" s="44">
        <f>D71</f>
        <v>100</v>
      </c>
      <c r="E70" s="44"/>
    </row>
    <row r="71" spans="1:5" x14ac:dyDescent="0.2">
      <c r="A71" s="12" t="s">
        <v>48</v>
      </c>
      <c r="B71" s="12">
        <v>1300000000</v>
      </c>
      <c r="C71" s="12">
        <v>800</v>
      </c>
      <c r="D71" s="37">
        <f>D72</f>
        <v>100</v>
      </c>
      <c r="E71" s="37"/>
    </row>
    <row r="72" spans="1:5" x14ac:dyDescent="0.2">
      <c r="A72" s="12" t="s">
        <v>94</v>
      </c>
      <c r="B72" s="12">
        <v>1300000000</v>
      </c>
      <c r="C72" s="12">
        <v>870</v>
      </c>
      <c r="D72" s="37">
        <f>Ведом!F197</f>
        <v>100</v>
      </c>
      <c r="E72" s="37"/>
    </row>
    <row r="73" spans="1:5" ht="25.5" x14ac:dyDescent="0.2">
      <c r="A73" s="46" t="s">
        <v>201</v>
      </c>
      <c r="B73" s="46" t="str">
        <f>Ведом!D202</f>
        <v>1400000000</v>
      </c>
      <c r="C73" s="46"/>
      <c r="D73" s="44">
        <f>D74+D76+D78</f>
        <v>25454.506999999998</v>
      </c>
      <c r="E73" s="44">
        <f>E74+E76+E78</f>
        <v>12221.945</v>
      </c>
    </row>
    <row r="74" spans="1:5" ht="36.75" customHeight="1" x14ac:dyDescent="0.2">
      <c r="A74" s="12" t="s">
        <v>44</v>
      </c>
      <c r="B74" s="12" t="s">
        <v>32</v>
      </c>
      <c r="C74" s="41">
        <v>100</v>
      </c>
      <c r="D74" s="11">
        <f>D75</f>
        <v>15456.89</v>
      </c>
      <c r="E74" s="11">
        <f>E75</f>
        <v>3722.518</v>
      </c>
    </row>
    <row r="75" spans="1:5" x14ac:dyDescent="0.2">
      <c r="A75" s="12" t="s">
        <v>95</v>
      </c>
      <c r="B75" s="12" t="s">
        <v>32</v>
      </c>
      <c r="C75" s="41">
        <v>110</v>
      </c>
      <c r="D75" s="11">
        <f>Ведом!F204</f>
        <v>15456.89</v>
      </c>
      <c r="E75" s="11">
        <f>Ведом!G204</f>
        <v>3722.518</v>
      </c>
    </row>
    <row r="76" spans="1:5" x14ac:dyDescent="0.2">
      <c r="A76" s="31" t="s">
        <v>46</v>
      </c>
      <c r="B76" s="12" t="s">
        <v>32</v>
      </c>
      <c r="C76" s="41">
        <v>200</v>
      </c>
      <c r="D76" s="11">
        <f>D77</f>
        <v>9993.1170000000002</v>
      </c>
      <c r="E76" s="11">
        <f>E77</f>
        <v>8499.4269999999997</v>
      </c>
    </row>
    <row r="77" spans="1:5" x14ac:dyDescent="0.2">
      <c r="A77" s="12" t="s">
        <v>47</v>
      </c>
      <c r="B77" s="12" t="s">
        <v>32</v>
      </c>
      <c r="C77" s="41">
        <v>240</v>
      </c>
      <c r="D77" s="11">
        <f>Ведом!F206+Ведом!F343</f>
        <v>9993.1170000000002</v>
      </c>
      <c r="E77" s="11">
        <f>Ведом!G206+Ведом!G343</f>
        <v>8499.4269999999997</v>
      </c>
    </row>
    <row r="78" spans="1:5" x14ac:dyDescent="0.2">
      <c r="A78" s="12" t="s">
        <v>48</v>
      </c>
      <c r="B78" s="12" t="s">
        <v>32</v>
      </c>
      <c r="C78" s="41">
        <v>800</v>
      </c>
      <c r="D78" s="11">
        <f>D79</f>
        <v>4.5</v>
      </c>
      <c r="E78" s="11">
        <f>E79</f>
        <v>0</v>
      </c>
    </row>
    <row r="79" spans="1:5" x14ac:dyDescent="0.2">
      <c r="A79" s="12" t="s">
        <v>49</v>
      </c>
      <c r="B79" s="12" t="s">
        <v>32</v>
      </c>
      <c r="C79" s="41">
        <v>850</v>
      </c>
      <c r="D79" s="11">
        <f>Ведом!F208</f>
        <v>4.5</v>
      </c>
      <c r="E79" s="11">
        <f>Ведом!G208</f>
        <v>0</v>
      </c>
    </row>
    <row r="80" spans="1:5" ht="25.5" x14ac:dyDescent="0.2">
      <c r="A80" s="46" t="s">
        <v>211</v>
      </c>
      <c r="B80" s="46">
        <f>Ведом!D82</f>
        <v>1700000000</v>
      </c>
      <c r="C80" s="48"/>
      <c r="D80" s="39">
        <f>D81+D83</f>
        <v>659.3</v>
      </c>
      <c r="E80" s="39">
        <f>E81+E83</f>
        <v>0</v>
      </c>
    </row>
    <row r="81" spans="1:7" ht="25.5" x14ac:dyDescent="0.2">
      <c r="A81" s="12" t="s">
        <v>66</v>
      </c>
      <c r="B81" s="12">
        <v>1700000000</v>
      </c>
      <c r="C81" s="41">
        <v>600</v>
      </c>
      <c r="D81" s="38">
        <f>D82</f>
        <v>614.29999999999995</v>
      </c>
      <c r="E81" s="38">
        <f>E82</f>
        <v>0</v>
      </c>
    </row>
    <row r="82" spans="1:7" ht="25.5" x14ac:dyDescent="0.2">
      <c r="A82" s="12" t="s">
        <v>166</v>
      </c>
      <c r="B82" s="12">
        <v>1700000000</v>
      </c>
      <c r="C82" s="41">
        <v>630</v>
      </c>
      <c r="D82" s="38">
        <f>Ведом!F84</f>
        <v>614.29999999999995</v>
      </c>
      <c r="E82" s="38">
        <f>Ведом!G84</f>
        <v>0</v>
      </c>
    </row>
    <row r="83" spans="1:7" ht="12" customHeight="1" x14ac:dyDescent="0.2">
      <c r="A83" s="12" t="str">
        <f>Ведом!B289</f>
        <v>Иные бюджетные ассигнования</v>
      </c>
      <c r="B83" s="12">
        <f>Ведом!D289</f>
        <v>1700000000</v>
      </c>
      <c r="C83" s="41">
        <f>Ведом!E289</f>
        <v>800</v>
      </c>
      <c r="D83" s="38">
        <f>D84</f>
        <v>45</v>
      </c>
      <c r="E83" s="38">
        <f>E84</f>
        <v>0</v>
      </c>
    </row>
    <row r="84" spans="1:7" ht="25.5" customHeight="1" x14ac:dyDescent="0.2">
      <c r="A84" s="12" t="str">
        <f>Ведом!B290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4" s="12">
        <f>Ведом!D290</f>
        <v>1700000000</v>
      </c>
      <c r="C84" s="41">
        <f>Ведом!E290</f>
        <v>810</v>
      </c>
      <c r="D84" s="38">
        <f>Ведом!F290</f>
        <v>45</v>
      </c>
      <c r="E84" s="38">
        <f>Ведом!G290</f>
        <v>0</v>
      </c>
    </row>
    <row r="85" spans="1:7" ht="38.25" x14ac:dyDescent="0.2">
      <c r="A85" s="46" t="s">
        <v>199</v>
      </c>
      <c r="B85" s="46">
        <f>Ведом!D157</f>
        <v>1800000000</v>
      </c>
      <c r="C85" s="48"/>
      <c r="D85" s="39">
        <f>D86+D88+D90+D95+D93</f>
        <v>21993.546000000002</v>
      </c>
      <c r="E85" s="39">
        <f>E86+E88+E90+E95+E93</f>
        <v>5.5140000000000002</v>
      </c>
      <c r="G85" s="110"/>
    </row>
    <row r="86" spans="1:7" ht="38.25" x14ac:dyDescent="0.2">
      <c r="A86" s="12" t="s">
        <v>44</v>
      </c>
      <c r="B86" s="12">
        <v>1800000000</v>
      </c>
      <c r="C86" s="41">
        <v>100</v>
      </c>
      <c r="D86" s="38">
        <f>D87</f>
        <v>17631.705000000002</v>
      </c>
      <c r="E86" s="38">
        <f>E87</f>
        <v>0</v>
      </c>
    </row>
    <row r="87" spans="1:7" x14ac:dyDescent="0.2">
      <c r="A87" s="12" t="s">
        <v>45</v>
      </c>
      <c r="B87" s="12">
        <v>1800000000</v>
      </c>
      <c r="C87" s="41">
        <v>120</v>
      </c>
      <c r="D87" s="38">
        <f>Ведом!F157+Ведом!F173+Ведом!F266</f>
        <v>17631.705000000002</v>
      </c>
      <c r="E87" s="38">
        <f>Ведом!G157+Ведом!G173+Ведом!G266</f>
        <v>0</v>
      </c>
    </row>
    <row r="88" spans="1:7" x14ac:dyDescent="0.2">
      <c r="A88" s="31" t="s">
        <v>46</v>
      </c>
      <c r="B88" s="12">
        <v>1800000000</v>
      </c>
      <c r="C88" s="41">
        <v>200</v>
      </c>
      <c r="D88" s="38">
        <f>D89</f>
        <v>2044.732</v>
      </c>
      <c r="E88" s="38">
        <f>E89</f>
        <v>0</v>
      </c>
    </row>
    <row r="89" spans="1:7" x14ac:dyDescent="0.2">
      <c r="A89" s="12" t="s">
        <v>47</v>
      </c>
      <c r="B89" s="12">
        <v>1800000000</v>
      </c>
      <c r="C89" s="41">
        <v>240</v>
      </c>
      <c r="D89" s="38">
        <f>Ведом!F175+Ведом!F211+Ведом!F293</f>
        <v>2044.732</v>
      </c>
      <c r="E89" s="38">
        <f>Ведом!G175+Ведом!G211+Ведом!G293</f>
        <v>0</v>
      </c>
    </row>
    <row r="90" spans="1:7" x14ac:dyDescent="0.2">
      <c r="A90" s="12" t="s">
        <v>82</v>
      </c>
      <c r="B90" s="12">
        <v>1800000000</v>
      </c>
      <c r="C90" s="41">
        <v>300</v>
      </c>
      <c r="D90" s="38">
        <f>D91+D92</f>
        <v>2150.5920000000001</v>
      </c>
      <c r="E90" s="38">
        <f>E91</f>
        <v>0</v>
      </c>
    </row>
    <row r="91" spans="1:7" x14ac:dyDescent="0.2">
      <c r="A91" s="12" t="s">
        <v>109</v>
      </c>
      <c r="B91" s="12">
        <v>1800000000</v>
      </c>
      <c r="C91" s="41">
        <v>310</v>
      </c>
      <c r="D91" s="38">
        <f>Ведом!F336</f>
        <v>2150.5920000000001</v>
      </c>
      <c r="E91" s="38">
        <f>Ведом!G336</f>
        <v>0</v>
      </c>
    </row>
    <row r="92" spans="1:7" x14ac:dyDescent="0.2">
      <c r="A92" s="12" t="s">
        <v>83</v>
      </c>
      <c r="B92" s="12">
        <v>1800000000</v>
      </c>
      <c r="C92" s="41">
        <v>320</v>
      </c>
      <c r="D92" s="38">
        <f>Ведом!F177</f>
        <v>0</v>
      </c>
      <c r="E92" s="38">
        <v>0</v>
      </c>
    </row>
    <row r="93" spans="1:7" ht="25.5" x14ac:dyDescent="0.2">
      <c r="A93" s="12" t="s">
        <v>66</v>
      </c>
      <c r="B93" s="12">
        <v>1800000000</v>
      </c>
      <c r="C93" s="41">
        <v>600</v>
      </c>
      <c r="D93" s="38">
        <f>D94</f>
        <v>5.5140000000000002</v>
      </c>
      <c r="E93" s="38">
        <f>E94</f>
        <v>5.5140000000000002</v>
      </c>
    </row>
    <row r="94" spans="1:7" x14ac:dyDescent="0.2">
      <c r="A94" s="31" t="s">
        <v>67</v>
      </c>
      <c r="B94" s="12">
        <v>1800000000</v>
      </c>
      <c r="C94" s="41">
        <v>620</v>
      </c>
      <c r="D94" s="38">
        <f>Ведом!F189</f>
        <v>5.5140000000000002</v>
      </c>
      <c r="E94" s="38">
        <f>Ведом!G189</f>
        <v>5.5140000000000002</v>
      </c>
    </row>
    <row r="95" spans="1:7" x14ac:dyDescent="0.2">
      <c r="A95" s="12" t="s">
        <v>48</v>
      </c>
      <c r="B95" s="12">
        <v>1800000000</v>
      </c>
      <c r="C95" s="41">
        <v>800</v>
      </c>
      <c r="D95" s="38">
        <f>D96+D97</f>
        <v>161.00299999999999</v>
      </c>
      <c r="E95" s="38">
        <f>E96+E97</f>
        <v>0</v>
      </c>
    </row>
    <row r="96" spans="1:7" hidden="1" x14ac:dyDescent="0.2">
      <c r="A96" s="12" t="s">
        <v>128</v>
      </c>
      <c r="B96" s="12">
        <v>1800000000</v>
      </c>
      <c r="C96" s="41">
        <v>830</v>
      </c>
      <c r="D96" s="38">
        <f>Ведом!F213</f>
        <v>0</v>
      </c>
      <c r="E96" s="38">
        <f>Ведом!G213</f>
        <v>0</v>
      </c>
    </row>
    <row r="97" spans="1:5" x14ac:dyDescent="0.2">
      <c r="A97" s="12" t="s">
        <v>49</v>
      </c>
      <c r="B97" s="12">
        <v>1800000000</v>
      </c>
      <c r="C97" s="41">
        <v>850</v>
      </c>
      <c r="D97" s="38">
        <f>Ведом!F179+Ведом!F214</f>
        <v>161.00299999999999</v>
      </c>
      <c r="E97" s="38">
        <f>Ведом!G179+Ведом!G214</f>
        <v>0</v>
      </c>
    </row>
    <row r="98" spans="1:5" ht="26.85" customHeight="1" x14ac:dyDescent="0.2">
      <c r="A98" s="46" t="s">
        <v>200</v>
      </c>
      <c r="B98" s="46">
        <v>1900000000</v>
      </c>
      <c r="C98" s="48"/>
      <c r="D98" s="39">
        <f>D100+D102</f>
        <v>602.44100000000003</v>
      </c>
      <c r="E98" s="39">
        <f>E100+E102</f>
        <v>602.44100000000003</v>
      </c>
    </row>
    <row r="99" spans="1:5" ht="42.6" hidden="1" customHeight="1" x14ac:dyDescent="0.2">
      <c r="A99" s="12" t="s">
        <v>125</v>
      </c>
      <c r="B99" s="12"/>
      <c r="C99" s="41">
        <v>850</v>
      </c>
      <c r="D99" s="38" t="e">
        <f>Ведом!#REF!</f>
        <v>#REF!</v>
      </c>
      <c r="E99" s="38" t="e">
        <f>Ведом!#REF!</f>
        <v>#REF!</v>
      </c>
    </row>
    <row r="100" spans="1:5" ht="38.25" x14ac:dyDescent="0.2">
      <c r="A100" s="12" t="s">
        <v>44</v>
      </c>
      <c r="B100" s="12">
        <v>1900000000</v>
      </c>
      <c r="C100" s="41">
        <v>100</v>
      </c>
      <c r="D100" s="38">
        <f>D101</f>
        <v>537.89400000000001</v>
      </c>
      <c r="E100" s="38">
        <f>E101</f>
        <v>537.89400000000001</v>
      </c>
    </row>
    <row r="101" spans="1:5" x14ac:dyDescent="0.2">
      <c r="A101" s="12" t="s">
        <v>45</v>
      </c>
      <c r="B101" s="12">
        <v>1900000000</v>
      </c>
      <c r="C101" s="41">
        <v>120</v>
      </c>
      <c r="D101" s="38">
        <f>Ведом!F182</f>
        <v>537.89400000000001</v>
      </c>
      <c r="E101" s="38">
        <f>Ведом!G182</f>
        <v>537.89400000000001</v>
      </c>
    </row>
    <row r="102" spans="1:5" ht="16.5" customHeight="1" x14ac:dyDescent="0.2">
      <c r="A102" s="31" t="s">
        <v>46</v>
      </c>
      <c r="B102" s="12">
        <v>1900000000</v>
      </c>
      <c r="C102" s="41">
        <v>200</v>
      </c>
      <c r="D102" s="38">
        <f>D103</f>
        <v>64.546999999999997</v>
      </c>
      <c r="E102" s="38">
        <f>E103</f>
        <v>64.546999999999997</v>
      </c>
    </row>
    <row r="103" spans="1:5" x14ac:dyDescent="0.2">
      <c r="A103" s="12" t="s">
        <v>47</v>
      </c>
      <c r="B103" s="12">
        <v>1900000000</v>
      </c>
      <c r="C103" s="41">
        <v>240</v>
      </c>
      <c r="D103" s="38">
        <f>Ведом!F184</f>
        <v>64.546999999999997</v>
      </c>
      <c r="E103" s="38">
        <f>Ведом!G184</f>
        <v>64.546999999999997</v>
      </c>
    </row>
    <row r="104" spans="1:5" ht="25.5" x14ac:dyDescent="0.2">
      <c r="A104" s="65" t="s">
        <v>176</v>
      </c>
      <c r="B104" s="103">
        <v>4000000000</v>
      </c>
      <c r="C104" s="104"/>
      <c r="D104" s="39">
        <f>D105</f>
        <v>1734.7180000000001</v>
      </c>
      <c r="E104" s="39">
        <f>E105</f>
        <v>0</v>
      </c>
    </row>
    <row r="105" spans="1:5" x14ac:dyDescent="0.2">
      <c r="A105" s="31" t="s">
        <v>46</v>
      </c>
      <c r="B105" s="71">
        <v>4000000000</v>
      </c>
      <c r="C105" s="105">
        <v>200</v>
      </c>
      <c r="D105" s="38">
        <f>D106</f>
        <v>1734.7180000000001</v>
      </c>
      <c r="E105" s="38">
        <f>E106</f>
        <v>0</v>
      </c>
    </row>
    <row r="106" spans="1:5" x14ac:dyDescent="0.2">
      <c r="A106" s="12" t="s">
        <v>47</v>
      </c>
      <c r="B106" s="71">
        <v>4000000000</v>
      </c>
      <c r="C106" s="105">
        <v>240</v>
      </c>
      <c r="D106" s="38">
        <f>Ведом!F99</f>
        <v>1734.7180000000001</v>
      </c>
      <c r="E106" s="38">
        <f>Ведом!G99</f>
        <v>0</v>
      </c>
    </row>
    <row r="107" spans="1:5" ht="25.5" customHeight="1" x14ac:dyDescent="0.2">
      <c r="A107" s="65" t="s">
        <v>207</v>
      </c>
      <c r="B107" s="103">
        <f>Ведом!D319</f>
        <v>4100000000</v>
      </c>
      <c r="C107" s="104"/>
      <c r="D107" s="39">
        <f>D108</f>
        <v>258.06899999999996</v>
      </c>
      <c r="E107" s="39">
        <f>E108</f>
        <v>0</v>
      </c>
    </row>
    <row r="108" spans="1:5" ht="25.5" x14ac:dyDescent="0.2">
      <c r="A108" s="31" t="s">
        <v>66</v>
      </c>
      <c r="B108" s="71">
        <v>4100000000</v>
      </c>
      <c r="C108" s="105">
        <v>600</v>
      </c>
      <c r="D108" s="38">
        <f>D109</f>
        <v>258.06899999999996</v>
      </c>
      <c r="E108" s="38">
        <f>E109</f>
        <v>0</v>
      </c>
    </row>
    <row r="109" spans="1:5" x14ac:dyDescent="0.2">
      <c r="A109" s="31" t="s">
        <v>67</v>
      </c>
      <c r="B109" s="71">
        <v>4100000000</v>
      </c>
      <c r="C109" s="105">
        <v>620</v>
      </c>
      <c r="D109" s="38">
        <f>Ведом!F319+Ведом!F309</f>
        <v>258.06899999999996</v>
      </c>
      <c r="E109" s="38">
        <f>Ведом!G319+Ведом!G309</f>
        <v>0</v>
      </c>
    </row>
    <row r="110" spans="1:5" ht="53.25" customHeight="1" x14ac:dyDescent="0.2">
      <c r="A110" s="65" t="s">
        <v>202</v>
      </c>
      <c r="B110" s="103">
        <f>Ведом!D223</f>
        <v>4200000000</v>
      </c>
      <c r="C110" s="104"/>
      <c r="D110" s="39">
        <f>D111</f>
        <v>116</v>
      </c>
      <c r="E110" s="39">
        <f>E111</f>
        <v>0</v>
      </c>
    </row>
    <row r="111" spans="1:5" x14ac:dyDescent="0.2">
      <c r="A111" s="31" t="s">
        <v>82</v>
      </c>
      <c r="B111" s="71">
        <v>4200000000</v>
      </c>
      <c r="C111" s="105">
        <v>300</v>
      </c>
      <c r="D111" s="38">
        <f>D113+D112</f>
        <v>116</v>
      </c>
      <c r="E111" s="38">
        <f>E113</f>
        <v>0</v>
      </c>
    </row>
    <row r="112" spans="1:5" x14ac:dyDescent="0.2">
      <c r="A112" s="31" t="s">
        <v>181</v>
      </c>
      <c r="B112" s="71">
        <v>4200000000</v>
      </c>
      <c r="C112" s="105">
        <v>340</v>
      </c>
      <c r="D112" s="38">
        <f>Ведом!F225</f>
        <v>46</v>
      </c>
      <c r="E112" s="38"/>
    </row>
    <row r="113" spans="1:8" x14ac:dyDescent="0.2">
      <c r="A113" s="31" t="s">
        <v>136</v>
      </c>
      <c r="B113" s="71">
        <v>4200000000</v>
      </c>
      <c r="C113" s="105">
        <v>360</v>
      </c>
      <c r="D113" s="38">
        <f>Ведом!F226</f>
        <v>70</v>
      </c>
      <c r="E113" s="38">
        <f>Ведом!G226</f>
        <v>0</v>
      </c>
    </row>
    <row r="114" spans="1:8" ht="25.5" x14ac:dyDescent="0.2">
      <c r="A114" s="65" t="str">
        <f>Ведом!B132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4" s="103">
        <f>Ведом!D132</f>
        <v>4300000000</v>
      </c>
      <c r="C114" s="104"/>
      <c r="D114" s="39">
        <f>D115</f>
        <v>50</v>
      </c>
      <c r="E114" s="39">
        <f>E115</f>
        <v>0</v>
      </c>
    </row>
    <row r="115" spans="1:8" ht="25.5" x14ac:dyDescent="0.2">
      <c r="A115" s="31" t="s">
        <v>66</v>
      </c>
      <c r="B115" s="71">
        <v>4300000000</v>
      </c>
      <c r="C115" s="105">
        <v>600</v>
      </c>
      <c r="D115" s="38">
        <f>D116</f>
        <v>50</v>
      </c>
      <c r="E115" s="38">
        <f>E116</f>
        <v>0</v>
      </c>
    </row>
    <row r="116" spans="1:8" x14ac:dyDescent="0.2">
      <c r="A116" s="31" t="s">
        <v>67</v>
      </c>
      <c r="B116" s="71">
        <v>4300000000</v>
      </c>
      <c r="C116" s="105">
        <v>620</v>
      </c>
      <c r="D116" s="38">
        <f>Ведом!F134</f>
        <v>50</v>
      </c>
      <c r="E116" s="38">
        <f>Ведом!G134</f>
        <v>0</v>
      </c>
    </row>
    <row r="117" spans="1:8" ht="25.5" x14ac:dyDescent="0.2">
      <c r="A117" s="46" t="s">
        <v>239</v>
      </c>
      <c r="B117" s="46">
        <v>4400000000</v>
      </c>
      <c r="C117" s="46"/>
      <c r="D117" s="47">
        <f>D118+D120</f>
        <v>1535.65</v>
      </c>
      <c r="E117" s="47">
        <f>E118+E120</f>
        <v>1522</v>
      </c>
    </row>
    <row r="118" spans="1:8" x14ac:dyDescent="0.2">
      <c r="A118" s="12" t="s">
        <v>82</v>
      </c>
      <c r="B118" s="12">
        <v>4400000000</v>
      </c>
      <c r="C118" s="12">
        <v>300</v>
      </c>
      <c r="D118" s="36">
        <f>D119</f>
        <v>1535.65</v>
      </c>
      <c r="E118" s="36">
        <f>E119</f>
        <v>1522</v>
      </c>
    </row>
    <row r="119" spans="1:8" x14ac:dyDescent="0.2">
      <c r="A119" s="12" t="s">
        <v>83</v>
      </c>
      <c r="B119" s="12">
        <v>4400000000</v>
      </c>
      <c r="C119" s="12">
        <v>320</v>
      </c>
      <c r="D119" s="37">
        <f>Ведом!F121</f>
        <v>1535.65</v>
      </c>
      <c r="E119" s="37">
        <f>Ведом!G121</f>
        <v>1522</v>
      </c>
    </row>
    <row r="120" spans="1:8" ht="25.5" hidden="1" x14ac:dyDescent="0.2">
      <c r="A120" s="12" t="s">
        <v>130</v>
      </c>
      <c r="B120" s="12">
        <v>4400000000</v>
      </c>
      <c r="C120" s="41">
        <v>400</v>
      </c>
      <c r="D120" s="11">
        <f>D121+D124</f>
        <v>0</v>
      </c>
      <c r="E120" s="11">
        <f>E121+E124</f>
        <v>0</v>
      </c>
    </row>
    <row r="121" spans="1:8" hidden="1" x14ac:dyDescent="0.2">
      <c r="A121" s="12" t="s">
        <v>131</v>
      </c>
      <c r="B121" s="12">
        <v>4400000000</v>
      </c>
      <c r="C121" s="41">
        <v>410</v>
      </c>
      <c r="D121" s="11">
        <f>Ведом!F269</f>
        <v>0</v>
      </c>
      <c r="E121" s="11">
        <f>Ведом!G269</f>
        <v>0</v>
      </c>
    </row>
    <row r="122" spans="1:8" hidden="1" x14ac:dyDescent="0.2">
      <c r="A122" s="12" t="s">
        <v>48</v>
      </c>
      <c r="B122" s="12">
        <v>4400000000</v>
      </c>
      <c r="C122" s="41">
        <v>800</v>
      </c>
      <c r="D122" s="38">
        <f>D123</f>
        <v>0</v>
      </c>
      <c r="E122" s="38">
        <f>E123</f>
        <v>0</v>
      </c>
    </row>
    <row r="123" spans="1:8" ht="25.5" hidden="1" x14ac:dyDescent="0.2">
      <c r="A123" s="12" t="s">
        <v>101</v>
      </c>
      <c r="B123" s="12">
        <v>4400000000</v>
      </c>
      <c r="C123" s="41">
        <v>810</v>
      </c>
      <c r="D123" s="38">
        <f>Ведом!F295</f>
        <v>0</v>
      </c>
      <c r="E123" s="38">
        <f>Ведом!G295</f>
        <v>0</v>
      </c>
    </row>
    <row r="124" spans="1:8" ht="51" hidden="1" x14ac:dyDescent="0.2">
      <c r="A124" s="12" t="s">
        <v>171</v>
      </c>
      <c r="B124" s="12">
        <v>4400000000</v>
      </c>
      <c r="C124" s="41">
        <v>465</v>
      </c>
      <c r="D124" s="38">
        <f>Ведом!F270</f>
        <v>0</v>
      </c>
      <c r="E124" s="38">
        <f>Ведом!G270</f>
        <v>0</v>
      </c>
      <c r="G124" s="86"/>
      <c r="H124" s="86"/>
    </row>
    <row r="125" spans="1:8" hidden="1" x14ac:dyDescent="0.2">
      <c r="A125" s="31" t="s">
        <v>48</v>
      </c>
      <c r="B125" s="12">
        <v>4400000000</v>
      </c>
      <c r="C125" s="41">
        <v>800</v>
      </c>
      <c r="D125" s="38">
        <f>D126+D127</f>
        <v>0</v>
      </c>
      <c r="E125" s="38">
        <f>E126+E127</f>
        <v>0</v>
      </c>
      <c r="G125" s="86"/>
      <c r="H125" s="86"/>
    </row>
    <row r="126" spans="1:8" ht="25.5" hidden="1" x14ac:dyDescent="0.2">
      <c r="A126" s="31" t="s">
        <v>101</v>
      </c>
      <c r="B126" s="12">
        <v>4400000000</v>
      </c>
      <c r="C126" s="41">
        <v>810</v>
      </c>
      <c r="D126" s="38">
        <f>Ведом!F297</f>
        <v>0</v>
      </c>
      <c r="E126" s="38">
        <f>Ведом!G297</f>
        <v>0</v>
      </c>
      <c r="G126" s="86"/>
      <c r="H126" s="86"/>
    </row>
    <row r="127" spans="1:8" hidden="1" x14ac:dyDescent="0.2">
      <c r="A127" s="31" t="s">
        <v>49</v>
      </c>
      <c r="B127" s="12">
        <v>4400000000</v>
      </c>
      <c r="C127" s="41">
        <v>850</v>
      </c>
      <c r="D127" s="38">
        <f>Ведом!F272</f>
        <v>0</v>
      </c>
      <c r="E127" s="38"/>
      <c r="G127" s="86"/>
      <c r="H127" s="86"/>
    </row>
    <row r="128" spans="1:8" s="50" customFormat="1" ht="25.5" x14ac:dyDescent="0.2">
      <c r="A128" s="65" t="s">
        <v>195</v>
      </c>
      <c r="B128" s="103">
        <v>4700000000</v>
      </c>
      <c r="C128" s="104"/>
      <c r="D128" s="39">
        <f>D129</f>
        <v>3084.4119999999998</v>
      </c>
      <c r="E128" s="39"/>
      <c r="F128" s="135"/>
      <c r="G128" s="87"/>
      <c r="H128" s="88"/>
    </row>
    <row r="129" spans="1:8" ht="25.5" x14ac:dyDescent="0.2">
      <c r="A129" s="31" t="s">
        <v>66</v>
      </c>
      <c r="B129" s="71">
        <v>4700000000</v>
      </c>
      <c r="C129" s="105">
        <v>600</v>
      </c>
      <c r="D129" s="38">
        <f>D130</f>
        <v>3084.4119999999998</v>
      </c>
      <c r="E129" s="38"/>
      <c r="G129" s="89"/>
      <c r="H129" s="86"/>
    </row>
    <row r="130" spans="1:8" x14ac:dyDescent="0.2">
      <c r="A130" s="31" t="s">
        <v>67</v>
      </c>
      <c r="B130" s="71">
        <v>4700000000</v>
      </c>
      <c r="C130" s="105">
        <v>620</v>
      </c>
      <c r="D130" s="38">
        <f>Ведом!F154</f>
        <v>3084.4119999999998</v>
      </c>
      <c r="E130" s="38"/>
      <c r="G130" s="86"/>
      <c r="H130" s="86"/>
    </row>
    <row r="131" spans="1:8" ht="26.25" customHeight="1" x14ac:dyDescent="0.2">
      <c r="A131" s="65" t="s">
        <v>196</v>
      </c>
      <c r="B131" s="103">
        <v>4800000000</v>
      </c>
      <c r="C131" s="104"/>
      <c r="D131" s="39">
        <f>D132+D134</f>
        <v>3546.7339999999999</v>
      </c>
      <c r="E131" s="39">
        <f>E132+E134</f>
        <v>0</v>
      </c>
      <c r="G131" s="86"/>
      <c r="H131" s="86"/>
    </row>
    <row r="132" spans="1:8" x14ac:dyDescent="0.2">
      <c r="A132" s="31" t="s">
        <v>46</v>
      </c>
      <c r="B132" s="71">
        <v>4800000000</v>
      </c>
      <c r="C132" s="105">
        <v>200</v>
      </c>
      <c r="D132" s="38">
        <f>D133</f>
        <v>329.08199999999999</v>
      </c>
      <c r="E132" s="38"/>
    </row>
    <row r="133" spans="1:8" x14ac:dyDescent="0.2">
      <c r="A133" s="31" t="s">
        <v>47</v>
      </c>
      <c r="B133" s="71">
        <v>4800000000</v>
      </c>
      <c r="C133" s="105">
        <v>240</v>
      </c>
      <c r="D133" s="38">
        <f>Ведом!F237+Ведом!F40</f>
        <v>329.08199999999999</v>
      </c>
      <c r="E133" s="38"/>
    </row>
    <row r="134" spans="1:8" ht="25.5" x14ac:dyDescent="0.2">
      <c r="A134" s="31" t="s">
        <v>66</v>
      </c>
      <c r="B134" s="71">
        <v>4800000000</v>
      </c>
      <c r="C134" s="105">
        <v>600</v>
      </c>
      <c r="D134" s="38">
        <f>D135</f>
        <v>3217.652</v>
      </c>
      <c r="E134" s="38"/>
    </row>
    <row r="135" spans="1:8" ht="12" customHeight="1" x14ac:dyDescent="0.2">
      <c r="A135" s="31" t="s">
        <v>67</v>
      </c>
      <c r="B135" s="71">
        <v>4800000000</v>
      </c>
      <c r="C135" s="105">
        <v>620</v>
      </c>
      <c r="D135" s="38">
        <f>Ведом!F114</f>
        <v>3217.652</v>
      </c>
      <c r="E135" s="38"/>
    </row>
    <row r="136" spans="1:8" ht="25.5" x14ac:dyDescent="0.2">
      <c r="A136" s="65" t="s">
        <v>209</v>
      </c>
      <c r="B136" s="103">
        <v>4900000000</v>
      </c>
      <c r="C136" s="104"/>
      <c r="D136" s="39">
        <f>D137+D139+D141</f>
        <v>1413.732</v>
      </c>
      <c r="E136" s="39"/>
    </row>
    <row r="137" spans="1:8" ht="38.25" x14ac:dyDescent="0.2">
      <c r="A137" s="12" t="s">
        <v>44</v>
      </c>
      <c r="B137" s="71">
        <v>4900000000</v>
      </c>
      <c r="C137" s="105">
        <v>100</v>
      </c>
      <c r="D137" s="38">
        <f>D138</f>
        <v>1395.232</v>
      </c>
      <c r="E137" s="38"/>
    </row>
    <row r="138" spans="1:8" x14ac:dyDescent="0.2">
      <c r="A138" s="12" t="s">
        <v>45</v>
      </c>
      <c r="B138" s="71">
        <v>4900000000</v>
      </c>
      <c r="C138" s="105">
        <v>120</v>
      </c>
      <c r="D138" s="38">
        <f>Ведом!F354</f>
        <v>1395.232</v>
      </c>
      <c r="E138" s="38"/>
    </row>
    <row r="139" spans="1:8" x14ac:dyDescent="0.2">
      <c r="A139" s="31" t="s">
        <v>46</v>
      </c>
      <c r="B139" s="71">
        <v>4900000000</v>
      </c>
      <c r="C139" s="105">
        <v>200</v>
      </c>
      <c r="D139" s="38">
        <f>D140</f>
        <v>18.5</v>
      </c>
      <c r="E139" s="38"/>
    </row>
    <row r="140" spans="1:8" x14ac:dyDescent="0.2">
      <c r="A140" s="12" t="s">
        <v>47</v>
      </c>
      <c r="B140" s="71">
        <v>4900000000</v>
      </c>
      <c r="C140" s="105">
        <v>240</v>
      </c>
      <c r="D140" s="38">
        <f>Ведом!F356</f>
        <v>18.5</v>
      </c>
      <c r="E140" s="38"/>
    </row>
    <row r="141" spans="1:8" hidden="1" x14ac:dyDescent="0.2">
      <c r="A141" s="31" t="s">
        <v>48</v>
      </c>
      <c r="B141" s="71">
        <v>4900000000</v>
      </c>
      <c r="C141" s="105">
        <v>800</v>
      </c>
      <c r="D141" s="38">
        <f>D142</f>
        <v>0</v>
      </c>
      <c r="E141" s="38"/>
    </row>
    <row r="142" spans="1:8" hidden="1" x14ac:dyDescent="0.2">
      <c r="A142" s="31" t="s">
        <v>49</v>
      </c>
      <c r="B142" s="71">
        <v>4900000000</v>
      </c>
      <c r="C142" s="105">
        <v>850</v>
      </c>
      <c r="D142" s="38">
        <f>Ведом!F358</f>
        <v>0</v>
      </c>
      <c r="E142" s="38"/>
    </row>
    <row r="143" spans="1:8" s="18" customFormat="1" hidden="1" x14ac:dyDescent="0.2">
      <c r="A143" s="31" t="s">
        <v>152</v>
      </c>
      <c r="B143" s="71" t="s">
        <v>147</v>
      </c>
      <c r="C143" s="105"/>
      <c r="D143" s="38">
        <f>D144</f>
        <v>0</v>
      </c>
      <c r="E143" s="38">
        <f>E144</f>
        <v>0</v>
      </c>
      <c r="F143" s="34"/>
    </row>
    <row r="144" spans="1:8" s="18" customFormat="1" hidden="1" x14ac:dyDescent="0.2">
      <c r="A144" s="31" t="s">
        <v>46</v>
      </c>
      <c r="B144" s="71" t="s">
        <v>147</v>
      </c>
      <c r="C144" s="105">
        <v>200</v>
      </c>
      <c r="D144" s="38">
        <f>D145</f>
        <v>0</v>
      </c>
      <c r="E144" s="38">
        <f>E145</f>
        <v>0</v>
      </c>
      <c r="F144" s="34"/>
    </row>
    <row r="145" spans="1:6" s="18" customFormat="1" hidden="1" x14ac:dyDescent="0.2">
      <c r="A145" s="31" t="s">
        <v>47</v>
      </c>
      <c r="B145" s="71" t="s">
        <v>147</v>
      </c>
      <c r="C145" s="105">
        <v>240</v>
      </c>
      <c r="D145" s="38">
        <f>Ведом!F88</f>
        <v>0</v>
      </c>
      <c r="E145" s="38">
        <f>Ведом!G88</f>
        <v>0</v>
      </c>
      <c r="F145" s="34"/>
    </row>
    <row r="146" spans="1:6" s="18" customFormat="1" hidden="1" x14ac:dyDescent="0.2">
      <c r="A146" s="31" t="s">
        <v>151</v>
      </c>
      <c r="B146" s="71" t="s">
        <v>150</v>
      </c>
      <c r="C146" s="105"/>
      <c r="D146" s="38" t="e">
        <f>D147</f>
        <v>#REF!</v>
      </c>
      <c r="E146" s="38" t="e">
        <f>E147</f>
        <v>#REF!</v>
      </c>
      <c r="F146" s="34"/>
    </row>
    <row r="147" spans="1:6" s="18" customFormat="1" hidden="1" x14ac:dyDescent="0.2">
      <c r="A147" s="31" t="s">
        <v>46</v>
      </c>
      <c r="B147" s="71" t="s">
        <v>150</v>
      </c>
      <c r="C147" s="105">
        <v>200</v>
      </c>
      <c r="D147" s="38" t="e">
        <f>D148</f>
        <v>#REF!</v>
      </c>
      <c r="E147" s="38" t="e">
        <f>E148</f>
        <v>#REF!</v>
      </c>
      <c r="F147" s="34"/>
    </row>
    <row r="148" spans="1:6" s="18" customFormat="1" hidden="1" x14ac:dyDescent="0.2">
      <c r="A148" s="31" t="s">
        <v>47</v>
      </c>
      <c r="B148" s="71" t="s">
        <v>150</v>
      </c>
      <c r="C148" s="105">
        <v>240</v>
      </c>
      <c r="D148" s="38" t="e">
        <f>Ведом!#REF!</f>
        <v>#REF!</v>
      </c>
      <c r="E148" s="38" t="e">
        <f>Ведом!#REF!</f>
        <v>#REF!</v>
      </c>
      <c r="F148" s="34"/>
    </row>
    <row r="149" spans="1:6" s="18" customFormat="1" hidden="1" x14ac:dyDescent="0.2">
      <c r="A149" s="31" t="s">
        <v>153</v>
      </c>
      <c r="B149" s="71" t="s">
        <v>148</v>
      </c>
      <c r="C149" s="105"/>
      <c r="D149" s="38">
        <f>D150</f>
        <v>0</v>
      </c>
      <c r="E149" s="38">
        <f>E150</f>
        <v>0</v>
      </c>
      <c r="F149" s="34"/>
    </row>
    <row r="150" spans="1:6" s="18" customFormat="1" ht="25.5" hidden="1" x14ac:dyDescent="0.2">
      <c r="A150" s="31" t="s">
        <v>66</v>
      </c>
      <c r="B150" s="71" t="s">
        <v>148</v>
      </c>
      <c r="C150" s="105">
        <v>600</v>
      </c>
      <c r="D150" s="38">
        <f>D151</f>
        <v>0</v>
      </c>
      <c r="E150" s="38">
        <f>E151</f>
        <v>0</v>
      </c>
      <c r="F150" s="34"/>
    </row>
    <row r="151" spans="1:6" s="18" customFormat="1" hidden="1" x14ac:dyDescent="0.2">
      <c r="A151" s="31" t="s">
        <v>67</v>
      </c>
      <c r="B151" s="71" t="s">
        <v>148</v>
      </c>
      <c r="C151" s="105">
        <v>620</v>
      </c>
      <c r="D151" s="38"/>
      <c r="E151" s="38"/>
      <c r="F151" s="34"/>
    </row>
    <row r="152" spans="1:6" s="18" customFormat="1" ht="25.5" hidden="1" x14ac:dyDescent="0.2">
      <c r="A152" s="31" t="s">
        <v>154</v>
      </c>
      <c r="B152" s="71" t="s">
        <v>149</v>
      </c>
      <c r="C152" s="105"/>
      <c r="D152" s="38">
        <f>D153</f>
        <v>0</v>
      </c>
      <c r="E152" s="38">
        <f>E153</f>
        <v>0</v>
      </c>
      <c r="F152" s="34"/>
    </row>
    <row r="153" spans="1:6" ht="25.5" hidden="1" x14ac:dyDescent="0.2">
      <c r="A153" s="31" t="s">
        <v>130</v>
      </c>
      <c r="B153" s="71" t="s">
        <v>149</v>
      </c>
      <c r="C153" s="105">
        <v>400</v>
      </c>
      <c r="D153" s="38">
        <f>D154</f>
        <v>0</v>
      </c>
      <c r="E153" s="38">
        <f>E154</f>
        <v>0</v>
      </c>
    </row>
    <row r="154" spans="1:6" hidden="1" x14ac:dyDescent="0.2">
      <c r="A154" s="31" t="s">
        <v>131</v>
      </c>
      <c r="B154" s="71" t="s">
        <v>149</v>
      </c>
      <c r="C154" s="105">
        <v>410</v>
      </c>
      <c r="D154" s="38">
        <f>Ведом!F328</f>
        <v>0</v>
      </c>
      <c r="E154" s="38">
        <f>Ведом!G328</f>
        <v>0</v>
      </c>
    </row>
    <row r="155" spans="1:6" ht="12.75" customHeight="1" x14ac:dyDescent="0.2">
      <c r="A155" s="40" t="s">
        <v>6</v>
      </c>
      <c r="B155" s="40"/>
      <c r="C155" s="42"/>
      <c r="D155" s="39">
        <f>D12+D24+D35+D42+D45++D48+D51+D54+D59+D62+D65+D70+D73+D80+D85+D98+D104+D107+D110+D114+D128+D131+D136+D117</f>
        <v>304415.21800000011</v>
      </c>
      <c r="E155" s="39">
        <f>E12+E24+E35+E42+E45++E48+E51+E54+E59+E62+E65+E70+E73+E80+E85+E98+E104+E107+E110+E114+E128+E131+E136+E117</f>
        <v>51393.233</v>
      </c>
    </row>
    <row r="156" spans="1:6" hidden="1" x14ac:dyDescent="0.2">
      <c r="A156" s="26" t="s">
        <v>114</v>
      </c>
      <c r="B156" s="26"/>
      <c r="C156" s="26"/>
      <c r="D156" s="19">
        <v>0</v>
      </c>
      <c r="E156" s="19">
        <v>0</v>
      </c>
    </row>
    <row r="157" spans="1:6" hidden="1" x14ac:dyDescent="0.2">
      <c r="A157" s="25" t="s">
        <v>114</v>
      </c>
      <c r="B157" s="25"/>
      <c r="C157" s="25"/>
      <c r="D157" s="9">
        <v>0</v>
      </c>
      <c r="E157" s="9">
        <v>0</v>
      </c>
    </row>
    <row r="158" spans="1:6" hidden="1" x14ac:dyDescent="0.2">
      <c r="A158" s="25" t="s">
        <v>114</v>
      </c>
      <c r="B158" s="25"/>
      <c r="C158" s="25"/>
      <c r="D158" s="9">
        <v>0</v>
      </c>
      <c r="E158" s="9">
        <v>0</v>
      </c>
    </row>
    <row r="159" spans="1:6" hidden="1" x14ac:dyDescent="0.2">
      <c r="A159" s="25" t="s">
        <v>114</v>
      </c>
      <c r="B159" s="25"/>
      <c r="C159" s="25"/>
      <c r="D159" s="9">
        <v>0</v>
      </c>
      <c r="E159" s="9">
        <v>0</v>
      </c>
    </row>
    <row r="160" spans="1:6" hidden="1" x14ac:dyDescent="0.2">
      <c r="A160" s="25" t="s">
        <v>114</v>
      </c>
      <c r="B160" s="25"/>
      <c r="C160" s="25"/>
      <c r="D160" s="9">
        <v>0</v>
      </c>
      <c r="E160" s="9">
        <v>0</v>
      </c>
    </row>
    <row r="161" spans="1:5" hidden="1" x14ac:dyDescent="0.2">
      <c r="A161" s="25" t="s">
        <v>114</v>
      </c>
      <c r="B161" s="25"/>
      <c r="C161" s="25"/>
      <c r="D161" s="9">
        <v>0</v>
      </c>
      <c r="E161" s="9">
        <v>0</v>
      </c>
    </row>
    <row r="162" spans="1:5" hidden="1" x14ac:dyDescent="0.2">
      <c r="A162" s="25" t="s">
        <v>114</v>
      </c>
      <c r="B162" s="25"/>
      <c r="C162" s="25"/>
      <c r="D162" s="9">
        <v>0</v>
      </c>
      <c r="E162" s="9">
        <v>0</v>
      </c>
    </row>
    <row r="163" spans="1:5" hidden="1" x14ac:dyDescent="0.2">
      <c r="A163" s="25" t="s">
        <v>114</v>
      </c>
      <c r="B163" s="25"/>
      <c r="C163" s="25"/>
      <c r="D163" s="9">
        <v>0</v>
      </c>
      <c r="E163" s="9">
        <v>0</v>
      </c>
    </row>
    <row r="164" spans="1:5" hidden="1" x14ac:dyDescent="0.2">
      <c r="A164" s="25" t="s">
        <v>114</v>
      </c>
      <c r="B164" s="25"/>
      <c r="C164" s="25"/>
      <c r="D164" s="9">
        <v>0</v>
      </c>
      <c r="E164" s="9">
        <v>0</v>
      </c>
    </row>
    <row r="165" spans="1:5" hidden="1" x14ac:dyDescent="0.2">
      <c r="A165" s="25" t="s">
        <v>114</v>
      </c>
      <c r="B165" s="25"/>
      <c r="C165" s="25"/>
      <c r="D165" s="9">
        <v>0</v>
      </c>
      <c r="E165" s="9">
        <v>0</v>
      </c>
    </row>
    <row r="166" spans="1:5" hidden="1" x14ac:dyDescent="0.2">
      <c r="A166" s="25" t="s">
        <v>114</v>
      </c>
      <c r="B166" s="25"/>
      <c r="C166" s="25"/>
      <c r="D166" s="9">
        <v>0</v>
      </c>
      <c r="E166" s="9">
        <v>0</v>
      </c>
    </row>
    <row r="167" spans="1:5" hidden="1" x14ac:dyDescent="0.2">
      <c r="A167" s="25" t="s">
        <v>114</v>
      </c>
      <c r="B167" s="25"/>
      <c r="C167" s="25"/>
      <c r="D167" s="9">
        <v>0</v>
      </c>
      <c r="E167" s="9">
        <v>0</v>
      </c>
    </row>
    <row r="168" spans="1:5" hidden="1" x14ac:dyDescent="0.2">
      <c r="A168" s="25" t="s">
        <v>114</v>
      </c>
      <c r="B168" s="25"/>
      <c r="C168" s="25"/>
      <c r="D168" s="9">
        <v>0</v>
      </c>
      <c r="E168" s="9">
        <v>0</v>
      </c>
    </row>
    <row r="169" spans="1:5" hidden="1" x14ac:dyDescent="0.2">
      <c r="A169" s="25" t="s">
        <v>114</v>
      </c>
      <c r="B169" s="25"/>
      <c r="C169" s="25"/>
      <c r="D169" s="9">
        <v>0</v>
      </c>
      <c r="E169" s="9">
        <v>0</v>
      </c>
    </row>
    <row r="170" spans="1:5" hidden="1" x14ac:dyDescent="0.2">
      <c r="A170" s="25" t="s">
        <v>114</v>
      </c>
      <c r="B170" s="25"/>
      <c r="C170" s="25"/>
      <c r="D170" s="9">
        <v>0</v>
      </c>
      <c r="E170" s="9">
        <v>0</v>
      </c>
    </row>
    <row r="171" spans="1:5" hidden="1" x14ac:dyDescent="0.2">
      <c r="A171" s="25" t="s">
        <v>114</v>
      </c>
      <c r="B171" s="25"/>
      <c r="C171" s="25"/>
      <c r="D171" s="9">
        <v>0</v>
      </c>
      <c r="E171" s="9">
        <v>0</v>
      </c>
    </row>
    <row r="172" spans="1:5" hidden="1" x14ac:dyDescent="0.2">
      <c r="A172" s="25" t="s">
        <v>114</v>
      </c>
      <c r="B172" s="25"/>
      <c r="C172" s="25"/>
      <c r="D172" s="9">
        <v>0</v>
      </c>
      <c r="E172" s="9">
        <v>0</v>
      </c>
    </row>
    <row r="173" spans="1:5" hidden="1" x14ac:dyDescent="0.2">
      <c r="A173" s="25" t="s">
        <v>114</v>
      </c>
      <c r="B173" s="25"/>
      <c r="C173" s="25"/>
      <c r="D173" s="9">
        <v>0</v>
      </c>
      <c r="E173" s="9">
        <v>0</v>
      </c>
    </row>
    <row r="174" spans="1:5" hidden="1" x14ac:dyDescent="0.2">
      <c r="A174" s="25" t="s">
        <v>114</v>
      </c>
      <c r="B174" s="25"/>
      <c r="C174" s="25"/>
      <c r="D174" s="9">
        <v>0</v>
      </c>
      <c r="E174" s="9">
        <v>0</v>
      </c>
    </row>
    <row r="175" spans="1:5" hidden="1" x14ac:dyDescent="0.2">
      <c r="A175" s="25" t="s">
        <v>114</v>
      </c>
      <c r="B175" s="25"/>
      <c r="C175" s="25"/>
      <c r="D175" s="9">
        <v>0</v>
      </c>
      <c r="E175" s="9">
        <v>0</v>
      </c>
    </row>
    <row r="176" spans="1:5" hidden="1" x14ac:dyDescent="0.2">
      <c r="A176" s="25" t="s">
        <v>114</v>
      </c>
      <c r="B176" s="25"/>
      <c r="C176" s="25"/>
      <c r="D176" s="9">
        <v>0</v>
      </c>
      <c r="E176" s="9">
        <v>0</v>
      </c>
    </row>
    <row r="177" spans="1:5" hidden="1" x14ac:dyDescent="0.2">
      <c r="A177" s="25" t="s">
        <v>114</v>
      </c>
      <c r="B177" s="25"/>
      <c r="C177" s="25"/>
      <c r="D177" s="9">
        <v>0</v>
      </c>
      <c r="E177" s="9">
        <v>0</v>
      </c>
    </row>
    <row r="178" spans="1:5" hidden="1" x14ac:dyDescent="0.2">
      <c r="A178" s="25" t="s">
        <v>114</v>
      </c>
      <c r="B178" s="25"/>
      <c r="C178" s="25"/>
      <c r="D178" s="9">
        <v>0</v>
      </c>
      <c r="E178" s="9">
        <v>0</v>
      </c>
    </row>
    <row r="179" spans="1:5" hidden="1" x14ac:dyDescent="0.2">
      <c r="A179" s="25" t="s">
        <v>114</v>
      </c>
      <c r="B179" s="25"/>
      <c r="C179" s="25"/>
      <c r="D179" s="9">
        <v>0</v>
      </c>
      <c r="E179" s="9">
        <v>0</v>
      </c>
    </row>
    <row r="180" spans="1:5" hidden="1" x14ac:dyDescent="0.2">
      <c r="A180" s="25" t="s">
        <v>114</v>
      </c>
      <c r="B180" s="25"/>
      <c r="C180" s="25"/>
      <c r="D180" s="9">
        <v>0</v>
      </c>
      <c r="E180" s="9">
        <v>0</v>
      </c>
    </row>
    <row r="181" spans="1:5" hidden="1" x14ac:dyDescent="0.2">
      <c r="A181" s="25" t="s">
        <v>114</v>
      </c>
      <c r="B181" s="25"/>
      <c r="C181" s="25"/>
      <c r="D181" s="9">
        <v>0</v>
      </c>
      <c r="E181" s="9">
        <v>0</v>
      </c>
    </row>
    <row r="182" spans="1:5" hidden="1" x14ac:dyDescent="0.2">
      <c r="A182" s="25" t="s">
        <v>114</v>
      </c>
      <c r="B182" s="25"/>
      <c r="C182" s="25"/>
      <c r="D182" s="9">
        <v>0</v>
      </c>
      <c r="E182" s="9">
        <v>0</v>
      </c>
    </row>
    <row r="183" spans="1:5" hidden="1" x14ac:dyDescent="0.2">
      <c r="A183" s="25" t="s">
        <v>114</v>
      </c>
      <c r="B183" s="25"/>
      <c r="C183" s="25"/>
      <c r="D183" s="9">
        <v>0</v>
      </c>
      <c r="E183" s="9">
        <v>0</v>
      </c>
    </row>
    <row r="184" spans="1:5" hidden="1" x14ac:dyDescent="0.2">
      <c r="A184" s="25" t="s">
        <v>114</v>
      </c>
      <c r="B184" s="25"/>
      <c r="C184" s="25"/>
      <c r="D184" s="9">
        <v>0</v>
      </c>
      <c r="E184" s="9">
        <v>0</v>
      </c>
    </row>
    <row r="185" spans="1:5" hidden="1" x14ac:dyDescent="0.2">
      <c r="A185" s="25" t="s">
        <v>114</v>
      </c>
      <c r="B185" s="25"/>
      <c r="C185" s="25"/>
      <c r="D185" s="9">
        <v>0</v>
      </c>
      <c r="E185" s="9">
        <v>0</v>
      </c>
    </row>
    <row r="186" spans="1:5" hidden="1" x14ac:dyDescent="0.2">
      <c r="A186" s="25" t="s">
        <v>114</v>
      </c>
      <c r="B186" s="25"/>
      <c r="C186" s="25"/>
      <c r="D186" s="9">
        <v>0</v>
      </c>
      <c r="E186" s="9">
        <v>0</v>
      </c>
    </row>
    <row r="187" spans="1:5" hidden="1" x14ac:dyDescent="0.2">
      <c r="A187" s="25" t="s">
        <v>114</v>
      </c>
      <c r="B187" s="25"/>
      <c r="C187" s="25"/>
      <c r="D187" s="9">
        <v>0</v>
      </c>
      <c r="E187" s="9">
        <v>0</v>
      </c>
    </row>
    <row r="188" spans="1:5" hidden="1" x14ac:dyDescent="0.2">
      <c r="A188" s="25" t="s">
        <v>114</v>
      </c>
      <c r="B188" s="25"/>
      <c r="C188" s="25"/>
      <c r="D188" s="9">
        <v>0</v>
      </c>
      <c r="E188" s="9">
        <v>0</v>
      </c>
    </row>
    <row r="189" spans="1:5" hidden="1" x14ac:dyDescent="0.2">
      <c r="A189" s="25" t="s">
        <v>114</v>
      </c>
      <c r="B189" s="25"/>
      <c r="C189" s="25"/>
      <c r="D189" s="9">
        <v>0</v>
      </c>
      <c r="E189" s="9">
        <v>0</v>
      </c>
    </row>
    <row r="190" spans="1:5" hidden="1" x14ac:dyDescent="0.2">
      <c r="A190" s="25" t="s">
        <v>114</v>
      </c>
      <c r="B190" s="25"/>
      <c r="C190" s="25"/>
      <c r="D190" s="9">
        <v>0</v>
      </c>
      <c r="E190" s="9">
        <v>0</v>
      </c>
    </row>
    <row r="191" spans="1:5" hidden="1" x14ac:dyDescent="0.2">
      <c r="A191" s="25" t="s">
        <v>114</v>
      </c>
      <c r="B191" s="25"/>
      <c r="C191" s="25"/>
      <c r="D191" s="9">
        <v>0</v>
      </c>
      <c r="E191" s="9">
        <v>0</v>
      </c>
    </row>
    <row r="192" spans="1:5" hidden="1" x14ac:dyDescent="0.2">
      <c r="A192" s="25" t="s">
        <v>114</v>
      </c>
      <c r="B192" s="25"/>
      <c r="C192" s="25"/>
      <c r="D192" s="9">
        <v>0</v>
      </c>
      <c r="E192" s="9">
        <v>0</v>
      </c>
    </row>
    <row r="193" spans="1:5" hidden="1" x14ac:dyDescent="0.2">
      <c r="A193" s="25" t="s">
        <v>114</v>
      </c>
      <c r="B193" s="25"/>
      <c r="C193" s="25"/>
      <c r="D193" s="9">
        <v>0</v>
      </c>
      <c r="E193" s="9">
        <v>0</v>
      </c>
    </row>
    <row r="194" spans="1:5" hidden="1" x14ac:dyDescent="0.2">
      <c r="A194" s="25" t="s">
        <v>114</v>
      </c>
      <c r="B194" s="25"/>
      <c r="C194" s="25"/>
      <c r="D194" s="9">
        <v>0</v>
      </c>
      <c r="E194" s="9">
        <v>0</v>
      </c>
    </row>
    <row r="195" spans="1:5" hidden="1" x14ac:dyDescent="0.2">
      <c r="A195" s="25" t="s">
        <v>114</v>
      </c>
      <c r="B195" s="25"/>
      <c r="C195" s="25"/>
      <c r="D195" s="9">
        <v>0</v>
      </c>
      <c r="E195" s="9">
        <v>0</v>
      </c>
    </row>
    <row r="196" spans="1:5" hidden="1" x14ac:dyDescent="0.2">
      <c r="A196" s="25" t="s">
        <v>114</v>
      </c>
      <c r="B196" s="25"/>
      <c r="C196" s="25"/>
      <c r="D196" s="9">
        <v>0</v>
      </c>
      <c r="E196" s="9">
        <v>0</v>
      </c>
    </row>
    <row r="197" spans="1:5" hidden="1" x14ac:dyDescent="0.2">
      <c r="A197" s="25" t="s">
        <v>114</v>
      </c>
      <c r="B197" s="25"/>
      <c r="C197" s="25"/>
      <c r="D197" s="9">
        <v>0</v>
      </c>
      <c r="E197" s="9">
        <v>0</v>
      </c>
    </row>
    <row r="198" spans="1:5" hidden="1" x14ac:dyDescent="0.2">
      <c r="A198" s="25" t="s">
        <v>114</v>
      </c>
      <c r="B198" s="25"/>
      <c r="C198" s="25"/>
      <c r="D198" s="9">
        <v>0</v>
      </c>
      <c r="E198" s="9">
        <v>0</v>
      </c>
    </row>
    <row r="199" spans="1:5" hidden="1" x14ac:dyDescent="0.2">
      <c r="A199" s="25" t="s">
        <v>114</v>
      </c>
      <c r="B199" s="25"/>
      <c r="C199" s="25"/>
      <c r="D199" s="9">
        <v>0</v>
      </c>
      <c r="E199" s="9">
        <v>0</v>
      </c>
    </row>
    <row r="200" spans="1:5" hidden="1" x14ac:dyDescent="0.2">
      <c r="A200" s="25" t="s">
        <v>114</v>
      </c>
      <c r="B200" s="25"/>
      <c r="C200" s="25"/>
      <c r="D200" s="9">
        <v>0</v>
      </c>
      <c r="E200" s="9">
        <v>0</v>
      </c>
    </row>
    <row r="201" spans="1:5" hidden="1" x14ac:dyDescent="0.2">
      <c r="A201" s="25" t="s">
        <v>114</v>
      </c>
      <c r="B201" s="25"/>
      <c r="C201" s="25"/>
      <c r="D201" s="9">
        <v>0</v>
      </c>
      <c r="E201" s="9">
        <v>0</v>
      </c>
    </row>
    <row r="202" spans="1:5" hidden="1" x14ac:dyDescent="0.2">
      <c r="A202" s="25" t="s">
        <v>114</v>
      </c>
      <c r="B202" s="25"/>
      <c r="C202" s="25"/>
      <c r="D202" s="9">
        <v>0</v>
      </c>
      <c r="E202" s="9">
        <v>0</v>
      </c>
    </row>
    <row r="203" spans="1:5" hidden="1" x14ac:dyDescent="0.2">
      <c r="A203" s="25" t="s">
        <v>114</v>
      </c>
      <c r="B203" s="25"/>
      <c r="C203" s="25"/>
      <c r="D203" s="9">
        <v>0</v>
      </c>
      <c r="E203" s="9">
        <v>0</v>
      </c>
    </row>
    <row r="204" spans="1:5" hidden="1" x14ac:dyDescent="0.2">
      <c r="A204" s="25" t="s">
        <v>114</v>
      </c>
      <c r="B204" s="25"/>
      <c r="C204" s="25"/>
      <c r="D204" s="9">
        <v>0</v>
      </c>
      <c r="E204" s="9">
        <v>0</v>
      </c>
    </row>
    <row r="205" spans="1:5" hidden="1" x14ac:dyDescent="0.2">
      <c r="A205" s="25" t="s">
        <v>114</v>
      </c>
      <c r="B205" s="25"/>
      <c r="C205" s="25"/>
      <c r="D205" s="9">
        <v>0</v>
      </c>
      <c r="E205" s="9">
        <v>0</v>
      </c>
    </row>
    <row r="206" spans="1:5" hidden="1" x14ac:dyDescent="0.2">
      <c r="A206" s="25" t="s">
        <v>114</v>
      </c>
      <c r="B206" s="25"/>
      <c r="C206" s="25"/>
      <c r="D206" s="9">
        <v>0</v>
      </c>
      <c r="E206" s="9">
        <v>0</v>
      </c>
    </row>
    <row r="207" spans="1:5" hidden="1" x14ac:dyDescent="0.2">
      <c r="A207" s="25" t="s">
        <v>114</v>
      </c>
      <c r="B207" s="25"/>
      <c r="C207" s="25"/>
      <c r="D207" s="9">
        <v>0</v>
      </c>
      <c r="E207" s="9">
        <v>0</v>
      </c>
    </row>
    <row r="208" spans="1:5" hidden="1" x14ac:dyDescent="0.2">
      <c r="A208" s="25" t="s">
        <v>114</v>
      </c>
      <c r="B208" s="25"/>
      <c r="C208" s="25"/>
      <c r="D208" s="9">
        <v>0</v>
      </c>
      <c r="E208" s="9">
        <v>0</v>
      </c>
    </row>
    <row r="209" spans="1:5" hidden="1" x14ac:dyDescent="0.2">
      <c r="A209" s="25" t="s">
        <v>114</v>
      </c>
      <c r="B209" s="25"/>
      <c r="C209" s="25"/>
      <c r="D209" s="9">
        <v>0</v>
      </c>
      <c r="E209" s="9">
        <v>0</v>
      </c>
    </row>
    <row r="210" spans="1:5" hidden="1" x14ac:dyDescent="0.2">
      <c r="A210" s="25" t="s">
        <v>114</v>
      </c>
      <c r="B210" s="25"/>
      <c r="C210" s="25"/>
      <c r="D210" s="9">
        <v>0</v>
      </c>
      <c r="E210" s="9">
        <v>0</v>
      </c>
    </row>
    <row r="211" spans="1:5" hidden="1" x14ac:dyDescent="0.2">
      <c r="A211" s="25" t="s">
        <v>114</v>
      </c>
      <c r="B211" s="25"/>
      <c r="C211" s="25"/>
      <c r="D211" s="9">
        <v>0</v>
      </c>
      <c r="E211" s="9">
        <v>0</v>
      </c>
    </row>
    <row r="212" spans="1:5" hidden="1" x14ac:dyDescent="0.2">
      <c r="A212" s="25" t="s">
        <v>114</v>
      </c>
      <c r="B212" s="25"/>
      <c r="C212" s="25"/>
      <c r="D212" s="9">
        <v>0</v>
      </c>
      <c r="E212" s="9">
        <v>0</v>
      </c>
    </row>
    <row r="213" spans="1:5" hidden="1" x14ac:dyDescent="0.2">
      <c r="A213" s="25" t="s">
        <v>114</v>
      </c>
      <c r="B213" s="25"/>
      <c r="C213" s="25"/>
      <c r="D213" s="9">
        <v>0</v>
      </c>
      <c r="E213" s="9">
        <v>0</v>
      </c>
    </row>
    <row r="214" spans="1:5" hidden="1" x14ac:dyDescent="0.2">
      <c r="A214" s="25" t="s">
        <v>114</v>
      </c>
      <c r="B214" s="25"/>
      <c r="C214" s="25"/>
      <c r="D214" s="9">
        <v>0</v>
      </c>
      <c r="E214" s="9">
        <v>0</v>
      </c>
    </row>
    <row r="215" spans="1:5" hidden="1" x14ac:dyDescent="0.2">
      <c r="A215" s="25" t="s">
        <v>114</v>
      </c>
      <c r="B215" s="25"/>
      <c r="C215" s="25"/>
      <c r="D215" s="9">
        <v>0</v>
      </c>
      <c r="E215" s="9">
        <v>0</v>
      </c>
    </row>
    <row r="216" spans="1:5" hidden="1" x14ac:dyDescent="0.2">
      <c r="A216" s="25" t="s">
        <v>114</v>
      </c>
      <c r="B216" s="25"/>
      <c r="C216" s="25"/>
      <c r="D216" s="9">
        <v>0</v>
      </c>
      <c r="E216" s="9">
        <v>0</v>
      </c>
    </row>
    <row r="217" spans="1:5" hidden="1" x14ac:dyDescent="0.2">
      <c r="A217" s="25" t="s">
        <v>114</v>
      </c>
      <c r="B217" s="25"/>
      <c r="C217" s="25"/>
      <c r="D217" s="9">
        <v>0</v>
      </c>
      <c r="E217" s="9">
        <v>0</v>
      </c>
    </row>
    <row r="218" spans="1:5" hidden="1" x14ac:dyDescent="0.2">
      <c r="A218" s="25" t="s">
        <v>114</v>
      </c>
      <c r="B218" s="25"/>
      <c r="C218" s="25"/>
      <c r="D218" s="9">
        <v>0</v>
      </c>
      <c r="E218" s="9">
        <v>0</v>
      </c>
    </row>
    <row r="219" spans="1:5" hidden="1" x14ac:dyDescent="0.2">
      <c r="A219" s="25" t="s">
        <v>114</v>
      </c>
      <c r="B219" s="25"/>
      <c r="C219" s="25"/>
      <c r="D219" s="9">
        <v>0</v>
      </c>
      <c r="E219" s="9">
        <v>0</v>
      </c>
    </row>
    <row r="220" spans="1:5" hidden="1" x14ac:dyDescent="0.2">
      <c r="A220" s="25" t="s">
        <v>114</v>
      </c>
      <c r="B220" s="25"/>
      <c r="C220" s="25"/>
      <c r="D220" s="9">
        <v>0</v>
      </c>
      <c r="E220" s="9">
        <v>0</v>
      </c>
    </row>
    <row r="221" spans="1:5" hidden="1" x14ac:dyDescent="0.2">
      <c r="A221" s="25" t="s">
        <v>114</v>
      </c>
      <c r="B221" s="25"/>
      <c r="C221" s="25"/>
      <c r="D221" s="9">
        <v>0</v>
      </c>
      <c r="E221" s="9">
        <v>0</v>
      </c>
    </row>
    <row r="222" spans="1:5" hidden="1" x14ac:dyDescent="0.2">
      <c r="A222" s="25" t="s">
        <v>114</v>
      </c>
      <c r="B222" s="25"/>
      <c r="C222" s="25"/>
      <c r="D222" s="9">
        <v>0</v>
      </c>
      <c r="E222" s="9">
        <v>0</v>
      </c>
    </row>
    <row r="223" spans="1:5" hidden="1" x14ac:dyDescent="0.2">
      <c r="A223" s="25" t="s">
        <v>114</v>
      </c>
      <c r="B223" s="25"/>
      <c r="C223" s="25"/>
      <c r="D223" s="9">
        <v>0</v>
      </c>
      <c r="E223" s="9">
        <v>0</v>
      </c>
    </row>
    <row r="224" spans="1:5" hidden="1" x14ac:dyDescent="0.2">
      <c r="A224" s="25" t="s">
        <v>114</v>
      </c>
      <c r="B224" s="25"/>
      <c r="C224" s="25"/>
      <c r="D224" s="9">
        <v>0</v>
      </c>
      <c r="E224" s="9">
        <v>0</v>
      </c>
    </row>
    <row r="225" spans="1:5" hidden="1" x14ac:dyDescent="0.2">
      <c r="A225" s="25" t="s">
        <v>114</v>
      </c>
      <c r="B225" s="25"/>
      <c r="C225" s="25"/>
      <c r="D225" s="9">
        <v>0</v>
      </c>
      <c r="E225" s="9">
        <v>0</v>
      </c>
    </row>
    <row r="226" spans="1:5" hidden="1" x14ac:dyDescent="0.2">
      <c r="A226" s="25" t="s">
        <v>114</v>
      </c>
      <c r="B226" s="25"/>
      <c r="C226" s="25"/>
      <c r="D226" s="9">
        <v>0</v>
      </c>
      <c r="E226" s="9">
        <v>0</v>
      </c>
    </row>
    <row r="227" spans="1:5" hidden="1" x14ac:dyDescent="0.2">
      <c r="A227" s="25" t="s">
        <v>114</v>
      </c>
      <c r="B227" s="25"/>
      <c r="C227" s="25"/>
      <c r="D227" s="9">
        <v>0</v>
      </c>
      <c r="E227" s="9">
        <v>0</v>
      </c>
    </row>
    <row r="228" spans="1:5" hidden="1" x14ac:dyDescent="0.2">
      <c r="A228" s="25" t="s">
        <v>114</v>
      </c>
      <c r="B228" s="25"/>
      <c r="C228" s="25"/>
      <c r="D228" s="9">
        <v>0</v>
      </c>
      <c r="E228" s="9">
        <v>0</v>
      </c>
    </row>
    <row r="229" spans="1:5" hidden="1" x14ac:dyDescent="0.2">
      <c r="A229" s="25" t="s">
        <v>114</v>
      </c>
      <c r="B229" s="25"/>
      <c r="C229" s="25"/>
      <c r="D229" s="9">
        <v>0</v>
      </c>
      <c r="E229" s="9">
        <v>0</v>
      </c>
    </row>
    <row r="230" spans="1:5" hidden="1" x14ac:dyDescent="0.2">
      <c r="A230" s="25" t="s">
        <v>114</v>
      </c>
      <c r="B230" s="25"/>
      <c r="C230" s="25"/>
      <c r="D230" s="9">
        <v>0</v>
      </c>
      <c r="E230" s="9">
        <v>0</v>
      </c>
    </row>
    <row r="231" spans="1:5" hidden="1" x14ac:dyDescent="0.2">
      <c r="A231" s="25" t="s">
        <v>114</v>
      </c>
      <c r="B231" s="25"/>
      <c r="C231" s="25"/>
      <c r="D231" s="9">
        <v>0</v>
      </c>
      <c r="E231" s="9">
        <v>0</v>
      </c>
    </row>
    <row r="232" spans="1:5" x14ac:dyDescent="0.2">
      <c r="D232" s="111"/>
    </row>
    <row r="233" spans="1:5" x14ac:dyDescent="0.2">
      <c r="D233" s="111"/>
      <c r="E233" s="83"/>
    </row>
  </sheetData>
  <sheetProtection selectLockedCells="1" selectUnlockedCells="1"/>
  <mergeCells count="6">
    <mergeCell ref="A1:F1"/>
    <mergeCell ref="A8:E8"/>
    <mergeCell ref="A10:A11"/>
    <mergeCell ref="D10:E10"/>
    <mergeCell ref="B10:B11"/>
    <mergeCell ref="C10:C11"/>
  </mergeCells>
  <pageMargins left="0.59055118110236227" right="0.39370078740157483" top="0.78740157480314965" bottom="0.59055118110236227" header="0" footer="0"/>
  <pageSetup paperSize="9" scale="99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34"/>
  <sheetViews>
    <sheetView tabSelected="1" topLeftCell="A62" zoomScaleNormal="100" workbookViewId="0">
      <selection activeCell="L45" sqref="L45"/>
    </sheetView>
  </sheetViews>
  <sheetFormatPr defaultRowHeight="12.75" x14ac:dyDescent="0.2"/>
  <cols>
    <col min="1" max="1" width="78.140625" style="101" customWidth="1"/>
    <col min="2" max="2" width="7.140625" style="197" customWidth="1"/>
    <col min="3" max="3" width="6.7109375" style="197" customWidth="1"/>
    <col min="4" max="4" width="12.7109375" style="198" customWidth="1"/>
    <col min="5" max="5" width="6.42578125" style="199" customWidth="1"/>
    <col min="6" max="6" width="11.5703125" style="200" customWidth="1"/>
    <col min="7" max="7" width="13" style="200" customWidth="1"/>
  </cols>
  <sheetData>
    <row r="1" spans="1:7" x14ac:dyDescent="0.2">
      <c r="A1" s="22"/>
      <c r="B1" s="140"/>
      <c r="C1" s="140"/>
      <c r="D1" s="136"/>
      <c r="E1" s="148"/>
      <c r="F1" s="23"/>
      <c r="G1" s="23" t="s">
        <v>238</v>
      </c>
    </row>
    <row r="2" spans="1:7" x14ac:dyDescent="0.2">
      <c r="A2" s="22"/>
      <c r="B2" s="140"/>
      <c r="C2" s="140"/>
      <c r="D2" s="136"/>
      <c r="E2" s="148"/>
      <c r="F2" s="23"/>
      <c r="G2" s="23" t="s">
        <v>0</v>
      </c>
    </row>
    <row r="3" spans="1:7" x14ac:dyDescent="0.2">
      <c r="A3" s="22"/>
      <c r="B3" s="140"/>
      <c r="C3" s="140"/>
      <c r="D3" s="136"/>
      <c r="E3" s="148"/>
      <c r="F3" s="23"/>
      <c r="G3" s="23" t="s">
        <v>119</v>
      </c>
    </row>
    <row r="4" spans="1:7" x14ac:dyDescent="0.2">
      <c r="A4" s="22"/>
      <c r="B4" s="140"/>
      <c r="C4" s="140"/>
      <c r="D4" s="136"/>
      <c r="E4" s="148"/>
      <c r="F4" s="23"/>
      <c r="G4" s="23" t="s">
        <v>118</v>
      </c>
    </row>
    <row r="5" spans="1:7" x14ac:dyDescent="0.2">
      <c r="A5" s="177"/>
      <c r="B5" s="178"/>
      <c r="C5" s="178"/>
      <c r="D5" s="179"/>
      <c r="E5" s="180"/>
      <c r="F5" s="178"/>
      <c r="G5" s="181" t="s">
        <v>187</v>
      </c>
    </row>
    <row r="6" spans="1:7" x14ac:dyDescent="0.2">
      <c r="A6" s="181"/>
      <c r="B6" s="137"/>
      <c r="C6" s="137"/>
      <c r="D6" s="160"/>
      <c r="E6" s="149"/>
      <c r="F6" s="181"/>
      <c r="G6" s="181"/>
    </row>
    <row r="7" spans="1:7" ht="45" customHeight="1" x14ac:dyDescent="0.2">
      <c r="A7" s="223" t="s">
        <v>237</v>
      </c>
      <c r="B7" s="223"/>
      <c r="C7" s="223"/>
      <c r="D7" s="223"/>
      <c r="E7" s="223"/>
      <c r="F7" s="223"/>
      <c r="G7" s="223"/>
    </row>
    <row r="8" spans="1:7" x14ac:dyDescent="0.2">
      <c r="A8" s="157"/>
      <c r="B8" s="141"/>
      <c r="C8" s="141"/>
      <c r="D8" s="159"/>
      <c r="E8" s="158"/>
      <c r="F8" s="170"/>
      <c r="G8" s="178"/>
    </row>
    <row r="9" spans="1:7" x14ac:dyDescent="0.2">
      <c r="A9" s="211" t="s">
        <v>10</v>
      </c>
      <c r="B9" s="231" t="s">
        <v>216</v>
      </c>
      <c r="C9" s="233" t="s">
        <v>217</v>
      </c>
      <c r="D9" s="235" t="s">
        <v>4</v>
      </c>
      <c r="E9" s="236" t="s">
        <v>5</v>
      </c>
      <c r="F9" s="237" t="s">
        <v>157</v>
      </c>
      <c r="G9" s="237"/>
    </row>
    <row r="10" spans="1:7" ht="127.5" x14ac:dyDescent="0.2">
      <c r="A10" s="211"/>
      <c r="B10" s="232"/>
      <c r="C10" s="234"/>
      <c r="D10" s="235"/>
      <c r="E10" s="236"/>
      <c r="F10" s="188" t="s">
        <v>6</v>
      </c>
      <c r="G10" s="188" t="s">
        <v>172</v>
      </c>
    </row>
    <row r="11" spans="1:7" x14ac:dyDescent="0.2">
      <c r="A11" s="228" t="s">
        <v>8</v>
      </c>
      <c r="B11" s="229"/>
      <c r="C11" s="229"/>
      <c r="D11" s="229"/>
      <c r="E11" s="230"/>
      <c r="F11" s="99">
        <f>F12+F97+F123+F132+F137+F166+F174+F208+F216+F221+F226</f>
        <v>304415.21799999999</v>
      </c>
      <c r="G11" s="99">
        <f>G12+G97+G123+G132+G137+G166+G174+G208+G216+G221+G226</f>
        <v>51393.232999999993</v>
      </c>
    </row>
    <row r="12" spans="1:7" x14ac:dyDescent="0.2">
      <c r="A12" s="189" t="s">
        <v>41</v>
      </c>
      <c r="B12" s="172" t="s">
        <v>213</v>
      </c>
      <c r="C12" s="172" t="s">
        <v>214</v>
      </c>
      <c r="D12" s="186"/>
      <c r="E12" s="187"/>
      <c r="F12" s="99">
        <f>F13+F17+F40+F44+F59+F63</f>
        <v>85926.419999999984</v>
      </c>
      <c r="G12" s="99">
        <f>G13+G17+G40+G44+G59+G63</f>
        <v>5348.2599999999993</v>
      </c>
    </row>
    <row r="13" spans="1:7" ht="25.5" x14ac:dyDescent="0.2">
      <c r="A13" s="189" t="s">
        <v>91</v>
      </c>
      <c r="B13" s="172" t="s">
        <v>213</v>
      </c>
      <c r="C13" s="172" t="s">
        <v>215</v>
      </c>
      <c r="D13" s="186"/>
      <c r="E13" s="187"/>
      <c r="F13" s="99">
        <f t="shared" ref="F13:G15" si="0">F14</f>
        <v>2955.4369999999999</v>
      </c>
      <c r="G13" s="99">
        <f t="shared" si="0"/>
        <v>0</v>
      </c>
    </row>
    <row r="14" spans="1:7" ht="38.25" x14ac:dyDescent="0.2">
      <c r="A14" s="189" t="s">
        <v>199</v>
      </c>
      <c r="B14" s="172" t="s">
        <v>213</v>
      </c>
      <c r="C14" s="172" t="s">
        <v>215</v>
      </c>
      <c r="D14" s="186">
        <v>1800000000</v>
      </c>
      <c r="E14" s="187"/>
      <c r="F14" s="99">
        <f t="shared" si="0"/>
        <v>2955.4369999999999</v>
      </c>
      <c r="G14" s="99">
        <f t="shared" si="0"/>
        <v>0</v>
      </c>
    </row>
    <row r="15" spans="1:7" ht="38.25" x14ac:dyDescent="0.2">
      <c r="A15" s="190" t="s">
        <v>44</v>
      </c>
      <c r="B15" s="191" t="s">
        <v>213</v>
      </c>
      <c r="C15" s="191" t="s">
        <v>215</v>
      </c>
      <c r="D15" s="161">
        <v>1800000000</v>
      </c>
      <c r="E15" s="138">
        <v>100</v>
      </c>
      <c r="F15" s="113">
        <f t="shared" si="0"/>
        <v>2955.4369999999999</v>
      </c>
      <c r="G15" s="113">
        <f t="shared" si="0"/>
        <v>0</v>
      </c>
    </row>
    <row r="16" spans="1:7" x14ac:dyDescent="0.2">
      <c r="A16" s="190" t="s">
        <v>45</v>
      </c>
      <c r="B16" s="191" t="s">
        <v>213</v>
      </c>
      <c r="C16" s="191" t="s">
        <v>215</v>
      </c>
      <c r="D16" s="161">
        <v>1800000000</v>
      </c>
      <c r="E16" s="138">
        <v>120</v>
      </c>
      <c r="F16" s="113">
        <f>Ведом!F159</f>
        <v>2955.4369999999999</v>
      </c>
      <c r="G16" s="113">
        <f>Ведом!G159</f>
        <v>0</v>
      </c>
    </row>
    <row r="17" spans="1:7" ht="38.25" x14ac:dyDescent="0.2">
      <c r="A17" s="189" t="s">
        <v>42</v>
      </c>
      <c r="B17" s="172" t="s">
        <v>213</v>
      </c>
      <c r="C17" s="172" t="s">
        <v>218</v>
      </c>
      <c r="D17" s="186"/>
      <c r="E17" s="187"/>
      <c r="F17" s="99">
        <f>F18+F21+F26+F35</f>
        <v>18448.745999999999</v>
      </c>
      <c r="G17" s="99">
        <f>G18+G21+G26+G35</f>
        <v>837.51099999999997</v>
      </c>
    </row>
    <row r="18" spans="1:7" ht="25.5" x14ac:dyDescent="0.2">
      <c r="A18" s="65" t="s">
        <v>189</v>
      </c>
      <c r="B18" s="156" t="s">
        <v>213</v>
      </c>
      <c r="C18" s="172" t="s">
        <v>218</v>
      </c>
      <c r="D18" s="186" t="s">
        <v>12</v>
      </c>
      <c r="E18" s="187"/>
      <c r="F18" s="99">
        <f>F19</f>
        <v>813.91499999999996</v>
      </c>
      <c r="G18" s="99"/>
    </row>
    <row r="19" spans="1:7" ht="38.25" x14ac:dyDescent="0.2">
      <c r="A19" s="31" t="s">
        <v>44</v>
      </c>
      <c r="B19" s="142" t="s">
        <v>213</v>
      </c>
      <c r="C19" s="143" t="s">
        <v>218</v>
      </c>
      <c r="D19" s="161" t="s">
        <v>12</v>
      </c>
      <c r="E19" s="138">
        <v>100</v>
      </c>
      <c r="F19" s="113">
        <f>F20</f>
        <v>813.91499999999996</v>
      </c>
      <c r="G19" s="113"/>
    </row>
    <row r="20" spans="1:7" x14ac:dyDescent="0.2">
      <c r="A20" s="31" t="s">
        <v>95</v>
      </c>
      <c r="B20" s="142" t="s">
        <v>213</v>
      </c>
      <c r="C20" s="143" t="s">
        <v>218</v>
      </c>
      <c r="D20" s="161" t="s">
        <v>12</v>
      </c>
      <c r="E20" s="138">
        <v>110</v>
      </c>
      <c r="F20" s="113">
        <f>Ведом!F19</f>
        <v>813.91499999999996</v>
      </c>
      <c r="G20" s="113"/>
    </row>
    <row r="21" spans="1:7" ht="25.5" x14ac:dyDescent="0.2">
      <c r="A21" s="46" t="s">
        <v>175</v>
      </c>
      <c r="B21" s="144" t="s">
        <v>213</v>
      </c>
      <c r="C21" s="144" t="s">
        <v>218</v>
      </c>
      <c r="D21" s="186" t="s">
        <v>31</v>
      </c>
      <c r="E21" s="187"/>
      <c r="F21" s="167">
        <f>F22+F24</f>
        <v>235.07</v>
      </c>
      <c r="G21" s="167">
        <f>G22+G24</f>
        <v>235.07</v>
      </c>
    </row>
    <row r="22" spans="1:7" ht="38.25" x14ac:dyDescent="0.2">
      <c r="A22" s="12" t="s">
        <v>44</v>
      </c>
      <c r="B22" s="143" t="s">
        <v>213</v>
      </c>
      <c r="C22" s="143" t="s">
        <v>218</v>
      </c>
      <c r="D22" s="161" t="s">
        <v>31</v>
      </c>
      <c r="E22" s="138">
        <v>100</v>
      </c>
      <c r="F22" s="168">
        <f>F23</f>
        <v>205.078</v>
      </c>
      <c r="G22" s="168">
        <f>G23</f>
        <v>205.078</v>
      </c>
    </row>
    <row r="23" spans="1:7" x14ac:dyDescent="0.2">
      <c r="A23" s="12" t="s">
        <v>45</v>
      </c>
      <c r="B23" s="143" t="s">
        <v>213</v>
      </c>
      <c r="C23" s="143" t="s">
        <v>218</v>
      </c>
      <c r="D23" s="161" t="s">
        <v>31</v>
      </c>
      <c r="E23" s="138">
        <v>120</v>
      </c>
      <c r="F23" s="168">
        <f>Ведом!F163</f>
        <v>205.078</v>
      </c>
      <c r="G23" s="168">
        <f>Ведом!G163</f>
        <v>205.078</v>
      </c>
    </row>
    <row r="24" spans="1:7" x14ac:dyDescent="0.2">
      <c r="A24" s="31" t="s">
        <v>46</v>
      </c>
      <c r="B24" s="145" t="s">
        <v>213</v>
      </c>
      <c r="C24" s="145" t="s">
        <v>218</v>
      </c>
      <c r="D24" s="161" t="s">
        <v>31</v>
      </c>
      <c r="E24" s="138">
        <v>200</v>
      </c>
      <c r="F24" s="168">
        <f>F25</f>
        <v>29.992000000000001</v>
      </c>
      <c r="G24" s="168">
        <f>G25</f>
        <v>29.992000000000001</v>
      </c>
    </row>
    <row r="25" spans="1:7" ht="25.5" x14ac:dyDescent="0.2">
      <c r="A25" s="12" t="s">
        <v>47</v>
      </c>
      <c r="B25" s="143" t="s">
        <v>213</v>
      </c>
      <c r="C25" s="143" t="s">
        <v>218</v>
      </c>
      <c r="D25" s="161" t="s">
        <v>31</v>
      </c>
      <c r="E25" s="138">
        <v>240</v>
      </c>
      <c r="F25" s="168">
        <f>Ведом!F165</f>
        <v>29.992000000000001</v>
      </c>
      <c r="G25" s="168">
        <f>Ведом!G165</f>
        <v>29.992000000000001</v>
      </c>
    </row>
    <row r="26" spans="1:7" ht="38.25" x14ac:dyDescent="0.2">
      <c r="A26" s="65" t="s">
        <v>199</v>
      </c>
      <c r="B26" s="156" t="s">
        <v>213</v>
      </c>
      <c r="C26" s="144" t="s">
        <v>218</v>
      </c>
      <c r="D26" s="186">
        <v>1800000000</v>
      </c>
      <c r="E26" s="187"/>
      <c r="F26" s="99">
        <f>F27+F29+F31+F33</f>
        <v>16797.32</v>
      </c>
      <c r="G26" s="99">
        <f>G27+G29+G31+G33</f>
        <v>0</v>
      </c>
    </row>
    <row r="27" spans="1:7" ht="38.25" x14ac:dyDescent="0.2">
      <c r="A27" s="31" t="s">
        <v>44</v>
      </c>
      <c r="B27" s="142" t="s">
        <v>213</v>
      </c>
      <c r="C27" s="143" t="s">
        <v>218</v>
      </c>
      <c r="D27" s="161">
        <v>1800000000</v>
      </c>
      <c r="E27" s="138">
        <v>100</v>
      </c>
      <c r="F27" s="113">
        <f>F28</f>
        <v>14676.268</v>
      </c>
      <c r="G27" s="113">
        <f>G28</f>
        <v>0</v>
      </c>
    </row>
    <row r="28" spans="1:7" x14ac:dyDescent="0.2">
      <c r="A28" s="31" t="s">
        <v>45</v>
      </c>
      <c r="B28" s="142" t="s">
        <v>213</v>
      </c>
      <c r="C28" s="143" t="s">
        <v>218</v>
      </c>
      <c r="D28" s="161">
        <v>1800000000</v>
      </c>
      <c r="E28" s="138">
        <v>120</v>
      </c>
      <c r="F28" s="113">
        <f>Ведом!F173</f>
        <v>14676.268</v>
      </c>
      <c r="G28" s="113">
        <v>0</v>
      </c>
    </row>
    <row r="29" spans="1:7" x14ac:dyDescent="0.2">
      <c r="A29" s="31" t="s">
        <v>46</v>
      </c>
      <c r="B29" s="142" t="s">
        <v>213</v>
      </c>
      <c r="C29" s="143" t="s">
        <v>218</v>
      </c>
      <c r="D29" s="161">
        <v>1800000000</v>
      </c>
      <c r="E29" s="138">
        <v>200</v>
      </c>
      <c r="F29" s="113">
        <f>F30</f>
        <v>2010.049</v>
      </c>
      <c r="G29" s="113">
        <f>G30</f>
        <v>0</v>
      </c>
    </row>
    <row r="30" spans="1:7" ht="25.5" x14ac:dyDescent="0.2">
      <c r="A30" s="31" t="s">
        <v>47</v>
      </c>
      <c r="B30" s="142" t="s">
        <v>213</v>
      </c>
      <c r="C30" s="143" t="s">
        <v>218</v>
      </c>
      <c r="D30" s="161">
        <v>1800000000</v>
      </c>
      <c r="E30" s="138">
        <v>240</v>
      </c>
      <c r="F30" s="113">
        <f>Ведом!F175</f>
        <v>2010.049</v>
      </c>
      <c r="G30" s="113">
        <v>0</v>
      </c>
    </row>
    <row r="31" spans="1:7" x14ac:dyDescent="0.2">
      <c r="A31" s="31" t="s">
        <v>48</v>
      </c>
      <c r="B31" s="142" t="s">
        <v>213</v>
      </c>
      <c r="C31" s="143" t="s">
        <v>218</v>
      </c>
      <c r="D31" s="161">
        <v>1800000000</v>
      </c>
      <c r="E31" s="138" t="s">
        <v>234</v>
      </c>
      <c r="F31" s="113">
        <f>F32</f>
        <v>111.003</v>
      </c>
      <c r="G31" s="113">
        <f>G32</f>
        <v>0</v>
      </c>
    </row>
    <row r="32" spans="1:7" x14ac:dyDescent="0.2">
      <c r="A32" s="31" t="s">
        <v>49</v>
      </c>
      <c r="B32" s="142" t="s">
        <v>213</v>
      </c>
      <c r="C32" s="143" t="s">
        <v>218</v>
      </c>
      <c r="D32" s="161">
        <v>1800000000</v>
      </c>
      <c r="E32" s="138" t="s">
        <v>235</v>
      </c>
      <c r="F32" s="113">
        <f>Ведом!F179</f>
        <v>111.003</v>
      </c>
      <c r="G32" s="113">
        <f>Ведом!G179</f>
        <v>0</v>
      </c>
    </row>
    <row r="33" spans="1:7" hidden="1" x14ac:dyDescent="0.2">
      <c r="A33" s="31" t="s">
        <v>82</v>
      </c>
      <c r="B33" s="142" t="s">
        <v>213</v>
      </c>
      <c r="C33" s="143" t="s">
        <v>218</v>
      </c>
      <c r="D33" s="161">
        <v>1800000000</v>
      </c>
      <c r="E33" s="138" t="s">
        <v>229</v>
      </c>
      <c r="F33" s="113">
        <f>F34</f>
        <v>0</v>
      </c>
      <c r="G33" s="113">
        <f>G34</f>
        <v>0</v>
      </c>
    </row>
    <row r="34" spans="1:7" hidden="1" x14ac:dyDescent="0.2">
      <c r="A34" s="31" t="s">
        <v>83</v>
      </c>
      <c r="B34" s="142" t="s">
        <v>213</v>
      </c>
      <c r="C34" s="143" t="s">
        <v>218</v>
      </c>
      <c r="D34" s="161">
        <v>1800000000</v>
      </c>
      <c r="E34" s="138" t="s">
        <v>230</v>
      </c>
      <c r="F34" s="113"/>
      <c r="G34" s="113"/>
    </row>
    <row r="35" spans="1:7" ht="25.5" x14ac:dyDescent="0.2">
      <c r="A35" s="46" t="s">
        <v>200</v>
      </c>
      <c r="B35" s="144" t="s">
        <v>213</v>
      </c>
      <c r="C35" s="144" t="s">
        <v>218</v>
      </c>
      <c r="D35" s="186">
        <v>1900000000</v>
      </c>
      <c r="E35" s="187"/>
      <c r="F35" s="167">
        <f>F36+F38</f>
        <v>602.44100000000003</v>
      </c>
      <c r="G35" s="167">
        <f>G36+G38</f>
        <v>602.44100000000003</v>
      </c>
    </row>
    <row r="36" spans="1:7" ht="38.25" x14ac:dyDescent="0.2">
      <c r="A36" s="12" t="s">
        <v>44</v>
      </c>
      <c r="B36" s="143" t="s">
        <v>213</v>
      </c>
      <c r="C36" s="143" t="s">
        <v>218</v>
      </c>
      <c r="D36" s="161">
        <v>1900000000</v>
      </c>
      <c r="E36" s="138">
        <v>100</v>
      </c>
      <c r="F36" s="168">
        <f>F37</f>
        <v>537.89400000000001</v>
      </c>
      <c r="G36" s="168">
        <f>G37</f>
        <v>537.89400000000001</v>
      </c>
    </row>
    <row r="37" spans="1:7" x14ac:dyDescent="0.2">
      <c r="A37" s="12" t="s">
        <v>45</v>
      </c>
      <c r="B37" s="143" t="s">
        <v>213</v>
      </c>
      <c r="C37" s="143" t="s">
        <v>218</v>
      </c>
      <c r="D37" s="161">
        <v>1900000000</v>
      </c>
      <c r="E37" s="138">
        <v>120</v>
      </c>
      <c r="F37" s="168">
        <f>Ведом!F182</f>
        <v>537.89400000000001</v>
      </c>
      <c r="G37" s="168">
        <f>Ведом!G182</f>
        <v>537.89400000000001</v>
      </c>
    </row>
    <row r="38" spans="1:7" x14ac:dyDescent="0.2">
      <c r="A38" s="31" t="s">
        <v>46</v>
      </c>
      <c r="B38" s="145" t="s">
        <v>213</v>
      </c>
      <c r="C38" s="145" t="s">
        <v>218</v>
      </c>
      <c r="D38" s="161">
        <v>1900000000</v>
      </c>
      <c r="E38" s="138">
        <v>200</v>
      </c>
      <c r="F38" s="168">
        <f>F39</f>
        <v>64.546999999999997</v>
      </c>
      <c r="G38" s="168">
        <f>G39</f>
        <v>64.546999999999997</v>
      </c>
    </row>
    <row r="39" spans="1:7" ht="25.5" x14ac:dyDescent="0.2">
      <c r="A39" s="12" t="s">
        <v>47</v>
      </c>
      <c r="B39" s="143" t="s">
        <v>213</v>
      </c>
      <c r="C39" s="143" t="s">
        <v>218</v>
      </c>
      <c r="D39" s="161">
        <v>1900000000</v>
      </c>
      <c r="E39" s="138">
        <v>240</v>
      </c>
      <c r="F39" s="168">
        <f>Ведом!F184</f>
        <v>64.546999999999997</v>
      </c>
      <c r="G39" s="168">
        <f>Ведом!G184</f>
        <v>64.546999999999997</v>
      </c>
    </row>
    <row r="40" spans="1:7" x14ac:dyDescent="0.2">
      <c r="A40" s="46" t="s">
        <v>158</v>
      </c>
      <c r="B40" s="144" t="s">
        <v>213</v>
      </c>
      <c r="C40" s="144" t="s">
        <v>226</v>
      </c>
      <c r="D40" s="186"/>
      <c r="E40" s="187"/>
      <c r="F40" s="167">
        <f t="shared" ref="F40:G42" si="1">F41</f>
        <v>5.5140000000000002</v>
      </c>
      <c r="G40" s="167">
        <f t="shared" si="1"/>
        <v>5.5140000000000002</v>
      </c>
    </row>
    <row r="41" spans="1:7" ht="38.25" x14ac:dyDescent="0.2">
      <c r="A41" s="46" t="s">
        <v>199</v>
      </c>
      <c r="B41" s="144" t="s">
        <v>213</v>
      </c>
      <c r="C41" s="144" t="s">
        <v>226</v>
      </c>
      <c r="D41" s="186">
        <v>1800000000</v>
      </c>
      <c r="E41" s="187"/>
      <c r="F41" s="167">
        <f t="shared" si="1"/>
        <v>5.5140000000000002</v>
      </c>
      <c r="G41" s="167">
        <f t="shared" si="1"/>
        <v>5.5140000000000002</v>
      </c>
    </row>
    <row r="42" spans="1:7" ht="25.5" x14ac:dyDescent="0.2">
      <c r="A42" s="12" t="s">
        <v>66</v>
      </c>
      <c r="B42" s="143" t="s">
        <v>213</v>
      </c>
      <c r="C42" s="143" t="s">
        <v>226</v>
      </c>
      <c r="D42" s="161">
        <v>1800000000</v>
      </c>
      <c r="E42" s="138">
        <v>600</v>
      </c>
      <c r="F42" s="168">
        <f t="shared" si="1"/>
        <v>5.5140000000000002</v>
      </c>
      <c r="G42" s="168">
        <f t="shared" si="1"/>
        <v>5.5140000000000002</v>
      </c>
    </row>
    <row r="43" spans="1:7" x14ac:dyDescent="0.2">
      <c r="A43" s="31" t="s">
        <v>67</v>
      </c>
      <c r="B43" s="145" t="s">
        <v>213</v>
      </c>
      <c r="C43" s="145" t="s">
        <v>226</v>
      </c>
      <c r="D43" s="161">
        <v>1800000000</v>
      </c>
      <c r="E43" s="138">
        <v>620</v>
      </c>
      <c r="F43" s="168">
        <f>Ведом!F188</f>
        <v>5.5140000000000002</v>
      </c>
      <c r="G43" s="168">
        <f>Ведом!G188</f>
        <v>5.5140000000000002</v>
      </c>
    </row>
    <row r="44" spans="1:7" ht="25.5" x14ac:dyDescent="0.2">
      <c r="A44" s="65" t="s">
        <v>50</v>
      </c>
      <c r="B44" s="156" t="s">
        <v>213</v>
      </c>
      <c r="C44" s="144" t="s">
        <v>227</v>
      </c>
      <c r="D44" s="186"/>
      <c r="E44" s="187"/>
      <c r="F44" s="99">
        <f>F45+F52</f>
        <v>15086.156000000001</v>
      </c>
      <c r="G44" s="99">
        <f>G45+G52</f>
        <v>0</v>
      </c>
    </row>
    <row r="45" spans="1:7" ht="25.5" x14ac:dyDescent="0.2">
      <c r="A45" s="31" t="s">
        <v>189</v>
      </c>
      <c r="B45" s="142" t="s">
        <v>213</v>
      </c>
      <c r="C45" s="143" t="s">
        <v>227</v>
      </c>
      <c r="D45" s="161" t="s">
        <v>12</v>
      </c>
      <c r="E45" s="138"/>
      <c r="F45" s="113">
        <f>F46+F48+F50</f>
        <v>13672.424000000001</v>
      </c>
      <c r="G45" s="113">
        <f>G46+G48+G50</f>
        <v>0</v>
      </c>
    </row>
    <row r="46" spans="1:7" ht="38.25" x14ac:dyDescent="0.2">
      <c r="A46" s="12" t="s">
        <v>44</v>
      </c>
      <c r="B46" s="143" t="s">
        <v>213</v>
      </c>
      <c r="C46" s="143" t="s">
        <v>227</v>
      </c>
      <c r="D46" s="161" t="s">
        <v>12</v>
      </c>
      <c r="E46" s="138">
        <v>100</v>
      </c>
      <c r="F46" s="168">
        <f>F47</f>
        <v>13128.707</v>
      </c>
      <c r="G46" s="168">
        <f>G47</f>
        <v>0</v>
      </c>
    </row>
    <row r="47" spans="1:7" x14ac:dyDescent="0.2">
      <c r="A47" s="12" t="s">
        <v>95</v>
      </c>
      <c r="B47" s="143" t="s">
        <v>213</v>
      </c>
      <c r="C47" s="143" t="s">
        <v>227</v>
      </c>
      <c r="D47" s="161" t="s">
        <v>12</v>
      </c>
      <c r="E47" s="138">
        <v>110</v>
      </c>
      <c r="F47" s="168">
        <f>Ведом!F29</f>
        <v>13128.707</v>
      </c>
      <c r="G47" s="168">
        <f>Ведом!G29</f>
        <v>0</v>
      </c>
    </row>
    <row r="48" spans="1:7" x14ac:dyDescent="0.2">
      <c r="A48" s="31" t="s">
        <v>46</v>
      </c>
      <c r="B48" s="145" t="s">
        <v>213</v>
      </c>
      <c r="C48" s="145" t="s">
        <v>227</v>
      </c>
      <c r="D48" s="161" t="s">
        <v>12</v>
      </c>
      <c r="E48" s="138">
        <v>200</v>
      </c>
      <c r="F48" s="168">
        <f>F49</f>
        <v>543.71699999999998</v>
      </c>
      <c r="G48" s="168">
        <f>G49</f>
        <v>0</v>
      </c>
    </row>
    <row r="49" spans="1:7" ht="25.5" x14ac:dyDescent="0.2">
      <c r="A49" s="12" t="s">
        <v>47</v>
      </c>
      <c r="B49" s="143" t="s">
        <v>213</v>
      </c>
      <c r="C49" s="143" t="s">
        <v>227</v>
      </c>
      <c r="D49" s="161" t="s">
        <v>12</v>
      </c>
      <c r="E49" s="138">
        <v>240</v>
      </c>
      <c r="F49" s="168">
        <f>Ведом!F31</f>
        <v>543.71699999999998</v>
      </c>
      <c r="G49" s="168">
        <f>Ведом!G31</f>
        <v>0</v>
      </c>
    </row>
    <row r="50" spans="1:7" hidden="1" x14ac:dyDescent="0.2">
      <c r="A50" s="12" t="s">
        <v>48</v>
      </c>
      <c r="B50" s="143" t="s">
        <v>213</v>
      </c>
      <c r="C50" s="143" t="s">
        <v>227</v>
      </c>
      <c r="D50" s="161" t="s">
        <v>12</v>
      </c>
      <c r="E50" s="138">
        <v>800</v>
      </c>
      <c r="F50" s="168">
        <f>F51</f>
        <v>0</v>
      </c>
      <c r="G50" s="168">
        <f>G51</f>
        <v>0</v>
      </c>
    </row>
    <row r="51" spans="1:7" hidden="1" x14ac:dyDescent="0.2">
      <c r="A51" s="12" t="s">
        <v>49</v>
      </c>
      <c r="B51" s="143" t="s">
        <v>213</v>
      </c>
      <c r="C51" s="143" t="s">
        <v>227</v>
      </c>
      <c r="D51" s="161" t="s">
        <v>12</v>
      </c>
      <c r="E51" s="138">
        <v>850</v>
      </c>
      <c r="F51" s="168">
        <f>Ведом!F32</f>
        <v>0</v>
      </c>
      <c r="G51" s="168">
        <f>Ведом!G32</f>
        <v>0</v>
      </c>
    </row>
    <row r="52" spans="1:7" ht="38.25" x14ac:dyDescent="0.2">
      <c r="A52" s="65" t="s">
        <v>209</v>
      </c>
      <c r="B52" s="146" t="s">
        <v>213</v>
      </c>
      <c r="C52" s="146" t="s">
        <v>227</v>
      </c>
      <c r="D52" s="163">
        <v>4900000000</v>
      </c>
      <c r="E52" s="150"/>
      <c r="F52" s="167">
        <f>F53+F55+F57</f>
        <v>1413.732</v>
      </c>
      <c r="G52" s="167"/>
    </row>
    <row r="53" spans="1:7" ht="38.25" x14ac:dyDescent="0.2">
      <c r="A53" s="12" t="s">
        <v>44</v>
      </c>
      <c r="B53" s="143" t="s">
        <v>213</v>
      </c>
      <c r="C53" s="143" t="s">
        <v>227</v>
      </c>
      <c r="D53" s="162">
        <v>4900000000</v>
      </c>
      <c r="E53" s="77">
        <v>100</v>
      </c>
      <c r="F53" s="168">
        <f>F54</f>
        <v>1395.232</v>
      </c>
      <c r="G53" s="168"/>
    </row>
    <row r="54" spans="1:7" x14ac:dyDescent="0.2">
      <c r="A54" s="12" t="s">
        <v>45</v>
      </c>
      <c r="B54" s="143" t="s">
        <v>213</v>
      </c>
      <c r="C54" s="143" t="s">
        <v>227</v>
      </c>
      <c r="D54" s="162">
        <v>4900000000</v>
      </c>
      <c r="E54" s="77">
        <v>120</v>
      </c>
      <c r="F54" s="168">
        <f>Ведом!F354</f>
        <v>1395.232</v>
      </c>
      <c r="G54" s="168">
        <f>Ведом!G354</f>
        <v>0</v>
      </c>
    </row>
    <row r="55" spans="1:7" x14ac:dyDescent="0.2">
      <c r="A55" s="31" t="s">
        <v>46</v>
      </c>
      <c r="B55" s="145" t="s">
        <v>213</v>
      </c>
      <c r="C55" s="145" t="s">
        <v>227</v>
      </c>
      <c r="D55" s="162">
        <v>4900000000</v>
      </c>
      <c r="E55" s="77">
        <v>200</v>
      </c>
      <c r="F55" s="168">
        <f>F56</f>
        <v>18.5</v>
      </c>
      <c r="G55" s="168"/>
    </row>
    <row r="56" spans="1:7" ht="25.5" x14ac:dyDescent="0.2">
      <c r="A56" s="12" t="s">
        <v>47</v>
      </c>
      <c r="B56" s="143" t="s">
        <v>213</v>
      </c>
      <c r="C56" s="143" t="s">
        <v>227</v>
      </c>
      <c r="D56" s="162">
        <v>4900000000</v>
      </c>
      <c r="E56" s="77">
        <v>240</v>
      </c>
      <c r="F56" s="168">
        <f>Ведом!F356</f>
        <v>18.5</v>
      </c>
      <c r="G56" s="168">
        <f>Ведом!G356</f>
        <v>0</v>
      </c>
    </row>
    <row r="57" spans="1:7" hidden="1" x14ac:dyDescent="0.2">
      <c r="A57" s="31" t="s">
        <v>48</v>
      </c>
      <c r="B57" s="145" t="s">
        <v>213</v>
      </c>
      <c r="C57" s="145" t="s">
        <v>227</v>
      </c>
      <c r="D57" s="162">
        <v>4900000000</v>
      </c>
      <c r="E57" s="77">
        <v>800</v>
      </c>
      <c r="F57" s="168">
        <f>F58</f>
        <v>0</v>
      </c>
      <c r="G57" s="168"/>
    </row>
    <row r="58" spans="1:7" hidden="1" x14ac:dyDescent="0.2">
      <c r="A58" s="31" t="s">
        <v>49</v>
      </c>
      <c r="B58" s="145" t="s">
        <v>213</v>
      </c>
      <c r="C58" s="145" t="s">
        <v>227</v>
      </c>
      <c r="D58" s="162">
        <v>4900000000</v>
      </c>
      <c r="E58" s="77">
        <v>850</v>
      </c>
      <c r="F58" s="168">
        <f>Ведом!F357</f>
        <v>0</v>
      </c>
      <c r="G58" s="168"/>
    </row>
    <row r="59" spans="1:7" x14ac:dyDescent="0.2">
      <c r="A59" s="65" t="s">
        <v>92</v>
      </c>
      <c r="B59" s="146" t="s">
        <v>213</v>
      </c>
      <c r="C59" s="146" t="s">
        <v>221</v>
      </c>
      <c r="D59" s="163"/>
      <c r="E59" s="150"/>
      <c r="F59" s="167">
        <f>F60</f>
        <v>100</v>
      </c>
      <c r="G59" s="167"/>
    </row>
    <row r="60" spans="1:7" ht="38.25" x14ac:dyDescent="0.2">
      <c r="A60" s="46" t="s">
        <v>212</v>
      </c>
      <c r="B60" s="144" t="s">
        <v>213</v>
      </c>
      <c r="C60" s="144" t="s">
        <v>221</v>
      </c>
      <c r="D60" s="186">
        <v>1300000000</v>
      </c>
      <c r="E60" s="187"/>
      <c r="F60" s="167">
        <f>F61</f>
        <v>100</v>
      </c>
      <c r="G60" s="167"/>
    </row>
    <row r="61" spans="1:7" x14ac:dyDescent="0.2">
      <c r="A61" s="12" t="s">
        <v>48</v>
      </c>
      <c r="B61" s="143" t="s">
        <v>213</v>
      </c>
      <c r="C61" s="143" t="s">
        <v>221</v>
      </c>
      <c r="D61" s="161">
        <v>1300000000</v>
      </c>
      <c r="E61" s="138">
        <v>800</v>
      </c>
      <c r="F61" s="168">
        <f>F62</f>
        <v>100</v>
      </c>
      <c r="G61" s="168"/>
    </row>
    <row r="62" spans="1:7" x14ac:dyDescent="0.2">
      <c r="A62" s="12" t="s">
        <v>94</v>
      </c>
      <c r="B62" s="143" t="s">
        <v>213</v>
      </c>
      <c r="C62" s="143" t="s">
        <v>221</v>
      </c>
      <c r="D62" s="161">
        <v>1300000000</v>
      </c>
      <c r="E62" s="138">
        <v>870</v>
      </c>
      <c r="F62" s="168">
        <f>Ведом!F197</f>
        <v>100</v>
      </c>
      <c r="G62" s="168"/>
    </row>
    <row r="63" spans="1:7" x14ac:dyDescent="0.2">
      <c r="A63" s="192" t="s">
        <v>63</v>
      </c>
      <c r="B63" s="172" t="s">
        <v>213</v>
      </c>
      <c r="C63" s="172" t="s">
        <v>219</v>
      </c>
      <c r="D63" s="173"/>
      <c r="E63" s="174"/>
      <c r="F63" s="176">
        <f>F64+F71+F74+F77+F84+F90+F94</f>
        <v>49330.566999999995</v>
      </c>
      <c r="G63" s="176">
        <f>G64+G71+G74+G77+G84+G90+G94</f>
        <v>4505.2349999999997</v>
      </c>
    </row>
    <row r="64" spans="1:7" ht="25.5" x14ac:dyDescent="0.2">
      <c r="A64" s="46" t="s">
        <v>190</v>
      </c>
      <c r="B64" s="144" t="s">
        <v>213</v>
      </c>
      <c r="C64" s="144" t="s">
        <v>219</v>
      </c>
      <c r="D64" s="186" t="s">
        <v>18</v>
      </c>
      <c r="E64" s="187"/>
      <c r="F64" s="167">
        <f>F65+F67+F69</f>
        <v>4176.0479999999998</v>
      </c>
      <c r="G64" s="167">
        <f>G65+G67+G69</f>
        <v>0</v>
      </c>
    </row>
    <row r="65" spans="1:7" ht="38.25" x14ac:dyDescent="0.2">
      <c r="A65" s="12" t="s">
        <v>44</v>
      </c>
      <c r="B65" s="143" t="s">
        <v>213</v>
      </c>
      <c r="C65" s="143" t="s">
        <v>219</v>
      </c>
      <c r="D65" s="161" t="s">
        <v>18</v>
      </c>
      <c r="E65" s="138">
        <v>100</v>
      </c>
      <c r="F65" s="168">
        <f>F66</f>
        <v>2360.0659999999998</v>
      </c>
      <c r="G65" s="168">
        <f>G66</f>
        <v>0</v>
      </c>
    </row>
    <row r="66" spans="1:7" x14ac:dyDescent="0.2">
      <c r="A66" s="12" t="s">
        <v>95</v>
      </c>
      <c r="B66" s="143" t="s">
        <v>213</v>
      </c>
      <c r="C66" s="143" t="s">
        <v>219</v>
      </c>
      <c r="D66" s="161" t="s">
        <v>18</v>
      </c>
      <c r="E66" s="138">
        <v>110</v>
      </c>
      <c r="F66" s="168">
        <f>Ведом!F61</f>
        <v>2360.0659999999998</v>
      </c>
      <c r="G66" s="168">
        <f>Ведом!G61</f>
        <v>0</v>
      </c>
    </row>
    <row r="67" spans="1:7" x14ac:dyDescent="0.2">
      <c r="A67" s="31" t="s">
        <v>46</v>
      </c>
      <c r="B67" s="145" t="s">
        <v>213</v>
      </c>
      <c r="C67" s="145" t="s">
        <v>219</v>
      </c>
      <c r="D67" s="161" t="s">
        <v>18</v>
      </c>
      <c r="E67" s="138">
        <v>200</v>
      </c>
      <c r="F67" s="168">
        <f>F68</f>
        <v>1273.982</v>
      </c>
      <c r="G67" s="168">
        <f>G68</f>
        <v>0</v>
      </c>
    </row>
    <row r="68" spans="1:7" ht="25.5" x14ac:dyDescent="0.2">
      <c r="A68" s="12" t="s">
        <v>47</v>
      </c>
      <c r="B68" s="143" t="s">
        <v>213</v>
      </c>
      <c r="C68" s="143" t="s">
        <v>219</v>
      </c>
      <c r="D68" s="161" t="s">
        <v>18</v>
      </c>
      <c r="E68" s="138">
        <v>240</v>
      </c>
      <c r="F68" s="168">
        <f>Ведом!F63</f>
        <v>1273.982</v>
      </c>
      <c r="G68" s="168">
        <f>Ведом!G63</f>
        <v>0</v>
      </c>
    </row>
    <row r="69" spans="1:7" x14ac:dyDescent="0.2">
      <c r="A69" s="12" t="s">
        <v>48</v>
      </c>
      <c r="B69" s="143" t="s">
        <v>213</v>
      </c>
      <c r="C69" s="143" t="s">
        <v>219</v>
      </c>
      <c r="D69" s="161" t="s">
        <v>18</v>
      </c>
      <c r="E69" s="138">
        <v>800</v>
      </c>
      <c r="F69" s="168">
        <f>F70</f>
        <v>542</v>
      </c>
      <c r="G69" s="168">
        <f>G70</f>
        <v>0</v>
      </c>
    </row>
    <row r="70" spans="1:7" x14ac:dyDescent="0.2">
      <c r="A70" s="12" t="s">
        <v>49</v>
      </c>
      <c r="B70" s="143" t="s">
        <v>213</v>
      </c>
      <c r="C70" s="143" t="s">
        <v>219</v>
      </c>
      <c r="D70" s="161" t="s">
        <v>18</v>
      </c>
      <c r="E70" s="138">
        <v>850</v>
      </c>
      <c r="F70" s="168">
        <f>Ведом!F65</f>
        <v>542</v>
      </c>
      <c r="G70" s="168">
        <f>Ведом!G65</f>
        <v>0</v>
      </c>
    </row>
    <row r="71" spans="1:7" ht="51" x14ac:dyDescent="0.2">
      <c r="A71" s="46" t="s">
        <v>191</v>
      </c>
      <c r="B71" s="144" t="s">
        <v>213</v>
      </c>
      <c r="C71" s="144" t="s">
        <v>219</v>
      </c>
      <c r="D71" s="186" t="s">
        <v>19</v>
      </c>
      <c r="E71" s="166"/>
      <c r="F71" s="167">
        <f>F72</f>
        <v>26874.156999999999</v>
      </c>
      <c r="G71" s="167">
        <f>G72</f>
        <v>0</v>
      </c>
    </row>
    <row r="72" spans="1:7" ht="25.5" x14ac:dyDescent="0.2">
      <c r="A72" s="12" t="s">
        <v>66</v>
      </c>
      <c r="B72" s="143" t="s">
        <v>213</v>
      </c>
      <c r="C72" s="143" t="s">
        <v>219</v>
      </c>
      <c r="D72" s="161" t="s">
        <v>19</v>
      </c>
      <c r="E72" s="139">
        <v>600</v>
      </c>
      <c r="F72" s="168">
        <f>F73</f>
        <v>26874.156999999999</v>
      </c>
      <c r="G72" s="168">
        <f>G73</f>
        <v>0</v>
      </c>
    </row>
    <row r="73" spans="1:7" x14ac:dyDescent="0.2">
      <c r="A73" s="12" t="s">
        <v>67</v>
      </c>
      <c r="B73" s="143" t="s">
        <v>213</v>
      </c>
      <c r="C73" s="143" t="s">
        <v>219</v>
      </c>
      <c r="D73" s="161" t="s">
        <v>19</v>
      </c>
      <c r="E73" s="139">
        <v>620</v>
      </c>
      <c r="F73" s="168">
        <f>Ведом!F68</f>
        <v>26874.156999999999</v>
      </c>
      <c r="G73" s="168">
        <f>Ведом!G68</f>
        <v>0</v>
      </c>
    </row>
    <row r="74" spans="1:7" ht="25.5" x14ac:dyDescent="0.2">
      <c r="A74" s="46" t="s">
        <v>175</v>
      </c>
      <c r="B74" s="144" t="s">
        <v>213</v>
      </c>
      <c r="C74" s="144" t="s">
        <v>219</v>
      </c>
      <c r="D74" s="186" t="s">
        <v>31</v>
      </c>
      <c r="E74" s="166"/>
      <c r="F74" s="167">
        <f>F75</f>
        <v>12.8</v>
      </c>
      <c r="G74" s="167">
        <f>G75</f>
        <v>0</v>
      </c>
    </row>
    <row r="75" spans="1:7" x14ac:dyDescent="0.2">
      <c r="A75" s="12" t="s">
        <v>46</v>
      </c>
      <c r="B75" s="143" t="s">
        <v>213</v>
      </c>
      <c r="C75" s="143" t="s">
        <v>219</v>
      </c>
      <c r="D75" s="161" t="s">
        <v>31</v>
      </c>
      <c r="E75" s="139">
        <v>200</v>
      </c>
      <c r="F75" s="168">
        <f>F76</f>
        <v>12.8</v>
      </c>
      <c r="G75" s="168">
        <f>G76</f>
        <v>0</v>
      </c>
    </row>
    <row r="76" spans="1:7" ht="25.5" x14ac:dyDescent="0.2">
      <c r="A76" s="12" t="s">
        <v>47</v>
      </c>
      <c r="B76" s="143" t="s">
        <v>213</v>
      </c>
      <c r="C76" s="143" t="s">
        <v>219</v>
      </c>
      <c r="D76" s="161" t="s">
        <v>31</v>
      </c>
      <c r="E76" s="139">
        <v>240</v>
      </c>
      <c r="F76" s="168">
        <f>Ведом!F201</f>
        <v>12.8</v>
      </c>
      <c r="G76" s="168">
        <f>Ведом!G201</f>
        <v>0</v>
      </c>
    </row>
    <row r="77" spans="1:7" ht="25.5" x14ac:dyDescent="0.2">
      <c r="A77" s="46" t="s">
        <v>201</v>
      </c>
      <c r="B77" s="144" t="s">
        <v>213</v>
      </c>
      <c r="C77" s="144" t="s">
        <v>219</v>
      </c>
      <c r="D77" s="186" t="s">
        <v>32</v>
      </c>
      <c r="E77" s="187"/>
      <c r="F77" s="167">
        <f>F78+F80+F82</f>
        <v>17737.796999999999</v>
      </c>
      <c r="G77" s="167">
        <f>G78+G80+G82</f>
        <v>4505.2349999999997</v>
      </c>
    </row>
    <row r="78" spans="1:7" ht="38.25" x14ac:dyDescent="0.2">
      <c r="A78" s="12" t="s">
        <v>44</v>
      </c>
      <c r="B78" s="143" t="s">
        <v>213</v>
      </c>
      <c r="C78" s="143" t="s">
        <v>219</v>
      </c>
      <c r="D78" s="161" t="s">
        <v>32</v>
      </c>
      <c r="E78" s="138">
        <v>100</v>
      </c>
      <c r="F78" s="168">
        <f>F79</f>
        <v>15456.89</v>
      </c>
      <c r="G78" s="168">
        <f>G79</f>
        <v>3722.518</v>
      </c>
    </row>
    <row r="79" spans="1:7" x14ac:dyDescent="0.2">
      <c r="A79" s="12" t="s">
        <v>95</v>
      </c>
      <c r="B79" s="143" t="s">
        <v>213</v>
      </c>
      <c r="C79" s="143" t="s">
        <v>219</v>
      </c>
      <c r="D79" s="161" t="s">
        <v>32</v>
      </c>
      <c r="E79" s="138">
        <v>110</v>
      </c>
      <c r="F79" s="168">
        <f>Ведом!F204</f>
        <v>15456.89</v>
      </c>
      <c r="G79" s="168">
        <f>Ведом!G204</f>
        <v>3722.518</v>
      </c>
    </row>
    <row r="80" spans="1:7" x14ac:dyDescent="0.2">
      <c r="A80" s="31" t="s">
        <v>46</v>
      </c>
      <c r="B80" s="145" t="s">
        <v>213</v>
      </c>
      <c r="C80" s="145" t="s">
        <v>219</v>
      </c>
      <c r="D80" s="161" t="s">
        <v>32</v>
      </c>
      <c r="E80" s="138">
        <v>200</v>
      </c>
      <c r="F80" s="168">
        <f>F81</f>
        <v>2276.4070000000002</v>
      </c>
      <c r="G80" s="168">
        <f>G81</f>
        <v>782.71699999999998</v>
      </c>
    </row>
    <row r="81" spans="1:7" ht="25.5" x14ac:dyDescent="0.2">
      <c r="A81" s="12" t="s">
        <v>47</v>
      </c>
      <c r="B81" s="143" t="s">
        <v>213</v>
      </c>
      <c r="C81" s="143" t="s">
        <v>219</v>
      </c>
      <c r="D81" s="161" t="s">
        <v>32</v>
      </c>
      <c r="E81" s="138">
        <v>240</v>
      </c>
      <c r="F81" s="168">
        <f>Ведом!F206</f>
        <v>2276.4070000000002</v>
      </c>
      <c r="G81" s="168">
        <f>Ведом!G206</f>
        <v>782.71699999999998</v>
      </c>
    </row>
    <row r="82" spans="1:7" x14ac:dyDescent="0.2">
      <c r="A82" s="12" t="s">
        <v>48</v>
      </c>
      <c r="B82" s="143" t="s">
        <v>213</v>
      </c>
      <c r="C82" s="143" t="s">
        <v>219</v>
      </c>
      <c r="D82" s="161" t="s">
        <v>32</v>
      </c>
      <c r="E82" s="138">
        <v>800</v>
      </c>
      <c r="F82" s="168">
        <f>F83</f>
        <v>4.5</v>
      </c>
      <c r="G82" s="168">
        <f>G83</f>
        <v>0</v>
      </c>
    </row>
    <row r="83" spans="1:7" x14ac:dyDescent="0.2">
      <c r="A83" s="12" t="s">
        <v>49</v>
      </c>
      <c r="B83" s="143" t="s">
        <v>213</v>
      </c>
      <c r="C83" s="143" t="s">
        <v>219</v>
      </c>
      <c r="D83" s="161" t="s">
        <v>32</v>
      </c>
      <c r="E83" s="138">
        <v>850</v>
      </c>
      <c r="F83" s="168">
        <f>Ведом!F208</f>
        <v>4.5</v>
      </c>
      <c r="G83" s="168">
        <f>Ведом!G208</f>
        <v>0</v>
      </c>
    </row>
    <row r="84" spans="1:7" ht="38.25" x14ac:dyDescent="0.2">
      <c r="A84" s="46" t="s">
        <v>199</v>
      </c>
      <c r="B84" s="144" t="s">
        <v>213</v>
      </c>
      <c r="C84" s="144" t="s">
        <v>219</v>
      </c>
      <c r="D84" s="186">
        <v>1800000000</v>
      </c>
      <c r="E84" s="187"/>
      <c r="F84" s="167">
        <f>F85+F87</f>
        <v>84.682999999999993</v>
      </c>
      <c r="G84" s="167">
        <f>G85+G87</f>
        <v>0</v>
      </c>
    </row>
    <row r="85" spans="1:7" x14ac:dyDescent="0.2">
      <c r="A85" s="12" t="s">
        <v>46</v>
      </c>
      <c r="B85" s="143" t="s">
        <v>213</v>
      </c>
      <c r="C85" s="143" t="s">
        <v>219</v>
      </c>
      <c r="D85" s="161">
        <v>1800000000</v>
      </c>
      <c r="E85" s="138">
        <v>200</v>
      </c>
      <c r="F85" s="168">
        <f>F86</f>
        <v>34.683</v>
      </c>
      <c r="G85" s="168">
        <f>G86</f>
        <v>0</v>
      </c>
    </row>
    <row r="86" spans="1:7" ht="25.5" x14ac:dyDescent="0.2">
      <c r="A86" s="12" t="s">
        <v>47</v>
      </c>
      <c r="B86" s="143" t="s">
        <v>213</v>
      </c>
      <c r="C86" s="143" t="s">
        <v>219</v>
      </c>
      <c r="D86" s="161">
        <v>1800000000</v>
      </c>
      <c r="E86" s="138">
        <v>240</v>
      </c>
      <c r="F86" s="168">
        <f>Ведом!F211</f>
        <v>34.683</v>
      </c>
      <c r="G86" s="168">
        <f>Ведом!G211</f>
        <v>0</v>
      </c>
    </row>
    <row r="87" spans="1:7" x14ac:dyDescent="0.2">
      <c r="A87" s="12" t="s">
        <v>48</v>
      </c>
      <c r="B87" s="143" t="s">
        <v>213</v>
      </c>
      <c r="C87" s="143" t="s">
        <v>219</v>
      </c>
      <c r="D87" s="161">
        <v>1800000000</v>
      </c>
      <c r="E87" s="138">
        <v>800</v>
      </c>
      <c r="F87" s="168">
        <f>F88+F89</f>
        <v>50</v>
      </c>
      <c r="G87" s="168">
        <f>G88+G89</f>
        <v>0</v>
      </c>
    </row>
    <row r="88" spans="1:7" hidden="1" x14ac:dyDescent="0.2">
      <c r="A88" s="12" t="s">
        <v>128</v>
      </c>
      <c r="B88" s="143" t="s">
        <v>213</v>
      </c>
      <c r="C88" s="143" t="s">
        <v>219</v>
      </c>
      <c r="D88" s="161">
        <v>1800000000</v>
      </c>
      <c r="E88" s="138">
        <v>830</v>
      </c>
      <c r="F88" s="168">
        <f>Ведом!F213</f>
        <v>0</v>
      </c>
      <c r="G88" s="168">
        <f>Ведом!G213</f>
        <v>0</v>
      </c>
    </row>
    <row r="89" spans="1:7" x14ac:dyDescent="0.2">
      <c r="A89" s="12" t="s">
        <v>49</v>
      </c>
      <c r="B89" s="143" t="s">
        <v>213</v>
      </c>
      <c r="C89" s="143" t="s">
        <v>219</v>
      </c>
      <c r="D89" s="161">
        <v>1800000000</v>
      </c>
      <c r="E89" s="138">
        <v>850</v>
      </c>
      <c r="F89" s="168">
        <f>Ведом!F214</f>
        <v>50</v>
      </c>
      <c r="G89" s="168">
        <f>Ведом!G214</f>
        <v>0</v>
      </c>
    </row>
    <row r="90" spans="1:7" ht="51" x14ac:dyDescent="0.2">
      <c r="A90" s="65" t="s">
        <v>202</v>
      </c>
      <c r="B90" s="146" t="s">
        <v>213</v>
      </c>
      <c r="C90" s="146" t="s">
        <v>219</v>
      </c>
      <c r="D90" s="163">
        <f>Ведом!D223</f>
        <v>4200000000</v>
      </c>
      <c r="E90" s="150"/>
      <c r="F90" s="167">
        <f>F91</f>
        <v>116</v>
      </c>
      <c r="G90" s="167">
        <f>G91</f>
        <v>0</v>
      </c>
    </row>
    <row r="91" spans="1:7" x14ac:dyDescent="0.2">
      <c r="A91" s="31" t="s">
        <v>82</v>
      </c>
      <c r="B91" s="145" t="s">
        <v>213</v>
      </c>
      <c r="C91" s="145" t="s">
        <v>219</v>
      </c>
      <c r="D91" s="162">
        <v>4200000000</v>
      </c>
      <c r="E91" s="77">
        <v>300</v>
      </c>
      <c r="F91" s="168">
        <f>F93+F92</f>
        <v>116</v>
      </c>
      <c r="G91" s="168">
        <f>G93</f>
        <v>0</v>
      </c>
    </row>
    <row r="92" spans="1:7" x14ac:dyDescent="0.2">
      <c r="A92" s="31" t="s">
        <v>181</v>
      </c>
      <c r="B92" s="145" t="s">
        <v>213</v>
      </c>
      <c r="C92" s="145" t="s">
        <v>219</v>
      </c>
      <c r="D92" s="162">
        <v>4200000000</v>
      </c>
      <c r="E92" s="77">
        <v>340</v>
      </c>
      <c r="F92" s="168">
        <f>Ведом!F225</f>
        <v>46</v>
      </c>
      <c r="G92" s="168">
        <f>Ведом!G225</f>
        <v>0</v>
      </c>
    </row>
    <row r="93" spans="1:7" x14ac:dyDescent="0.2">
      <c r="A93" s="31" t="s">
        <v>136</v>
      </c>
      <c r="B93" s="145" t="s">
        <v>213</v>
      </c>
      <c r="C93" s="145" t="s">
        <v>219</v>
      </c>
      <c r="D93" s="162">
        <v>4200000000</v>
      </c>
      <c r="E93" s="77">
        <v>360</v>
      </c>
      <c r="F93" s="168">
        <f>Ведом!F226</f>
        <v>70</v>
      </c>
      <c r="G93" s="168">
        <f>Ведом!G226</f>
        <v>0</v>
      </c>
    </row>
    <row r="94" spans="1:7" ht="25.5" x14ac:dyDescent="0.2">
      <c r="A94" s="65" t="s">
        <v>196</v>
      </c>
      <c r="B94" s="146" t="s">
        <v>213</v>
      </c>
      <c r="C94" s="146" t="s">
        <v>219</v>
      </c>
      <c r="D94" s="163">
        <v>4800000000</v>
      </c>
      <c r="E94" s="150"/>
      <c r="F94" s="167">
        <f>F95</f>
        <v>329.08199999999999</v>
      </c>
      <c r="G94" s="167">
        <f>G95</f>
        <v>0</v>
      </c>
    </row>
    <row r="95" spans="1:7" x14ac:dyDescent="0.2">
      <c r="A95" s="31" t="s">
        <v>46</v>
      </c>
      <c r="B95" s="145" t="s">
        <v>213</v>
      </c>
      <c r="C95" s="145" t="s">
        <v>219</v>
      </c>
      <c r="D95" s="162">
        <v>4800000000</v>
      </c>
      <c r="E95" s="77">
        <v>200</v>
      </c>
      <c r="F95" s="168">
        <f>F96</f>
        <v>329.08199999999999</v>
      </c>
      <c r="G95" s="168"/>
    </row>
    <row r="96" spans="1:7" ht="16.5" customHeight="1" x14ac:dyDescent="0.2">
      <c r="A96" s="31" t="s">
        <v>47</v>
      </c>
      <c r="B96" s="145" t="s">
        <v>213</v>
      </c>
      <c r="C96" s="145" t="s">
        <v>219</v>
      </c>
      <c r="D96" s="162">
        <v>4800000000</v>
      </c>
      <c r="E96" s="77">
        <v>240</v>
      </c>
      <c r="F96" s="168">
        <f>Ведом!F237</f>
        <v>329.08199999999999</v>
      </c>
      <c r="G96" s="168"/>
    </row>
    <row r="97" spans="1:7" x14ac:dyDescent="0.2">
      <c r="A97" s="46" t="s">
        <v>68</v>
      </c>
      <c r="B97" s="144" t="s">
        <v>218</v>
      </c>
      <c r="C97" s="144" t="s">
        <v>214</v>
      </c>
      <c r="D97" s="186"/>
      <c r="E97" s="187"/>
      <c r="F97" s="167">
        <f>F99+F106+F110+F114</f>
        <v>29687.450999999997</v>
      </c>
      <c r="G97" s="167">
        <f>G99+G106+G110+G114</f>
        <v>8904.0489999999991</v>
      </c>
    </row>
    <row r="98" spans="1:7" x14ac:dyDescent="0.2">
      <c r="A98" s="46" t="s">
        <v>98</v>
      </c>
      <c r="B98" s="144" t="s">
        <v>218</v>
      </c>
      <c r="C98" s="144" t="s">
        <v>226</v>
      </c>
      <c r="D98" s="186"/>
      <c r="E98" s="187"/>
      <c r="F98" s="167">
        <f>F99</f>
        <v>13350.502</v>
      </c>
      <c r="G98" s="167">
        <f>G99</f>
        <v>8813.0769999999993</v>
      </c>
    </row>
    <row r="99" spans="1:7" ht="38.25" x14ac:dyDescent="0.2">
      <c r="A99" s="46" t="s">
        <v>203</v>
      </c>
      <c r="B99" s="144" t="s">
        <v>218</v>
      </c>
      <c r="C99" s="144" t="s">
        <v>226</v>
      </c>
      <c r="D99" s="186" t="s">
        <v>33</v>
      </c>
      <c r="E99" s="187"/>
      <c r="F99" s="167">
        <f>F100+F102+F104</f>
        <v>13350.502</v>
      </c>
      <c r="G99" s="167">
        <f>G100+G102+G104</f>
        <v>8813.0769999999993</v>
      </c>
    </row>
    <row r="100" spans="1:7" ht="38.25" x14ac:dyDescent="0.2">
      <c r="A100" s="12" t="s">
        <v>44</v>
      </c>
      <c r="B100" s="143" t="s">
        <v>218</v>
      </c>
      <c r="C100" s="143" t="s">
        <v>226</v>
      </c>
      <c r="D100" s="161" t="s">
        <v>33</v>
      </c>
      <c r="E100" s="138">
        <v>100</v>
      </c>
      <c r="F100" s="168">
        <f>F101</f>
        <v>7649.8450000000003</v>
      </c>
      <c r="G100" s="168">
        <f>G101</f>
        <v>3328.8609999999999</v>
      </c>
    </row>
    <row r="101" spans="1:7" x14ac:dyDescent="0.2">
      <c r="A101" s="12" t="s">
        <v>45</v>
      </c>
      <c r="B101" s="143" t="s">
        <v>218</v>
      </c>
      <c r="C101" s="143" t="s">
        <v>226</v>
      </c>
      <c r="D101" s="161" t="s">
        <v>33</v>
      </c>
      <c r="E101" s="138">
        <v>120</v>
      </c>
      <c r="F101" s="168">
        <f>Ведом!F246</f>
        <v>7649.8450000000003</v>
      </c>
      <c r="G101" s="168">
        <f>Ведом!G246</f>
        <v>3328.8609999999999</v>
      </c>
    </row>
    <row r="102" spans="1:7" x14ac:dyDescent="0.2">
      <c r="A102" s="31" t="s">
        <v>46</v>
      </c>
      <c r="B102" s="145" t="s">
        <v>218</v>
      </c>
      <c r="C102" s="145" t="s">
        <v>226</v>
      </c>
      <c r="D102" s="161" t="s">
        <v>33</v>
      </c>
      <c r="E102" s="138">
        <v>200</v>
      </c>
      <c r="F102" s="168">
        <f>F103</f>
        <v>787.41300000000001</v>
      </c>
      <c r="G102" s="168">
        <f>G103</f>
        <v>570.97199999999998</v>
      </c>
    </row>
    <row r="103" spans="1:7" ht="25.5" x14ac:dyDescent="0.2">
      <c r="A103" s="12" t="s">
        <v>47</v>
      </c>
      <c r="B103" s="143" t="s">
        <v>218</v>
      </c>
      <c r="C103" s="143" t="s">
        <v>226</v>
      </c>
      <c r="D103" s="161" t="s">
        <v>33</v>
      </c>
      <c r="E103" s="138">
        <v>240</v>
      </c>
      <c r="F103" s="168">
        <f>Ведом!F248</f>
        <v>787.41300000000001</v>
      </c>
      <c r="G103" s="168">
        <f>Ведом!G248</f>
        <v>570.97199999999998</v>
      </c>
    </row>
    <row r="104" spans="1:7" x14ac:dyDescent="0.2">
      <c r="A104" s="12" t="s">
        <v>48</v>
      </c>
      <c r="B104" s="143" t="s">
        <v>218</v>
      </c>
      <c r="C104" s="143" t="s">
        <v>226</v>
      </c>
      <c r="D104" s="161" t="s">
        <v>33</v>
      </c>
      <c r="E104" s="138">
        <v>800</v>
      </c>
      <c r="F104" s="168">
        <f>F105</f>
        <v>4913.2439999999997</v>
      </c>
      <c r="G104" s="168">
        <f>G105</f>
        <v>4913.2439999999997</v>
      </c>
    </row>
    <row r="105" spans="1:7" ht="25.5" x14ac:dyDescent="0.2">
      <c r="A105" s="12" t="s">
        <v>101</v>
      </c>
      <c r="B105" s="143" t="s">
        <v>218</v>
      </c>
      <c r="C105" s="143" t="s">
        <v>226</v>
      </c>
      <c r="D105" s="161" t="s">
        <v>33</v>
      </c>
      <c r="E105" s="138">
        <v>810</v>
      </c>
      <c r="F105" s="168">
        <f>Ведом!F263</f>
        <v>4913.2439999999997</v>
      </c>
      <c r="G105" s="168">
        <f>Ведом!G263</f>
        <v>4913.2439999999997</v>
      </c>
    </row>
    <row r="106" spans="1:7" x14ac:dyDescent="0.2">
      <c r="A106" s="192" t="s">
        <v>103</v>
      </c>
      <c r="B106" s="172" t="s">
        <v>218</v>
      </c>
      <c r="C106" s="172" t="s">
        <v>222</v>
      </c>
      <c r="D106" s="173"/>
      <c r="E106" s="174"/>
      <c r="F106" s="176">
        <f t="shared" ref="F106:G108" si="2">F107</f>
        <v>1871.31</v>
      </c>
      <c r="G106" s="176">
        <f t="shared" si="2"/>
        <v>0</v>
      </c>
    </row>
    <row r="107" spans="1:7" ht="25.5" x14ac:dyDescent="0.2">
      <c r="A107" s="46" t="s">
        <v>204</v>
      </c>
      <c r="B107" s="144" t="s">
        <v>218</v>
      </c>
      <c r="C107" s="144" t="s">
        <v>222</v>
      </c>
      <c r="D107" s="186" t="s">
        <v>35</v>
      </c>
      <c r="E107" s="187"/>
      <c r="F107" s="167">
        <f t="shared" si="2"/>
        <v>1871.31</v>
      </c>
      <c r="G107" s="167">
        <f t="shared" si="2"/>
        <v>0</v>
      </c>
    </row>
    <row r="108" spans="1:7" x14ac:dyDescent="0.2">
      <c r="A108" s="12" t="s">
        <v>48</v>
      </c>
      <c r="B108" s="143" t="s">
        <v>218</v>
      </c>
      <c r="C108" s="143" t="s">
        <v>222</v>
      </c>
      <c r="D108" s="161" t="s">
        <v>35</v>
      </c>
      <c r="E108" s="138">
        <v>800</v>
      </c>
      <c r="F108" s="168">
        <f t="shared" si="2"/>
        <v>1871.31</v>
      </c>
      <c r="G108" s="168">
        <f t="shared" si="2"/>
        <v>0</v>
      </c>
    </row>
    <row r="109" spans="1:7" ht="25.5" x14ac:dyDescent="0.2">
      <c r="A109" s="12" t="s">
        <v>101</v>
      </c>
      <c r="B109" s="143" t="s">
        <v>218</v>
      </c>
      <c r="C109" s="143" t="s">
        <v>222</v>
      </c>
      <c r="D109" s="161" t="s">
        <v>35</v>
      </c>
      <c r="E109" s="138">
        <v>810</v>
      </c>
      <c r="F109" s="168">
        <f>Ведом!F286</f>
        <v>1871.31</v>
      </c>
      <c r="G109" s="168">
        <f>Ведом!G286</f>
        <v>0</v>
      </c>
    </row>
    <row r="110" spans="1:7" x14ac:dyDescent="0.2">
      <c r="A110" s="192" t="s">
        <v>69</v>
      </c>
      <c r="B110" s="172" t="s">
        <v>218</v>
      </c>
      <c r="C110" s="172" t="s">
        <v>224</v>
      </c>
      <c r="D110" s="173"/>
      <c r="E110" s="174"/>
      <c r="F110" s="176">
        <f t="shared" ref="F110:G112" si="3">F111</f>
        <v>13705.468999999999</v>
      </c>
      <c r="G110" s="176">
        <f t="shared" si="3"/>
        <v>0</v>
      </c>
    </row>
    <row r="111" spans="1:7" ht="38.25" x14ac:dyDescent="0.2">
      <c r="A111" s="46" t="s">
        <v>192</v>
      </c>
      <c r="B111" s="144" t="s">
        <v>218</v>
      </c>
      <c r="C111" s="144" t="s">
        <v>224</v>
      </c>
      <c r="D111" s="186" t="s">
        <v>21</v>
      </c>
      <c r="E111" s="187"/>
      <c r="F111" s="167">
        <f t="shared" si="3"/>
        <v>13705.468999999999</v>
      </c>
      <c r="G111" s="167">
        <f t="shared" si="3"/>
        <v>0</v>
      </c>
    </row>
    <row r="112" spans="1:7" x14ac:dyDescent="0.2">
      <c r="A112" s="31" t="s">
        <v>46</v>
      </c>
      <c r="B112" s="145" t="s">
        <v>218</v>
      </c>
      <c r="C112" s="145" t="s">
        <v>224</v>
      </c>
      <c r="D112" s="161" t="s">
        <v>21</v>
      </c>
      <c r="E112" s="138">
        <v>200</v>
      </c>
      <c r="F112" s="168">
        <f t="shared" si="3"/>
        <v>13705.468999999999</v>
      </c>
      <c r="G112" s="168">
        <f t="shared" si="3"/>
        <v>0</v>
      </c>
    </row>
    <row r="113" spans="1:7" ht="25.5" x14ac:dyDescent="0.2">
      <c r="A113" s="12" t="s">
        <v>47</v>
      </c>
      <c r="B113" s="143" t="s">
        <v>218</v>
      </c>
      <c r="C113" s="143" t="s">
        <v>224</v>
      </c>
      <c r="D113" s="161" t="s">
        <v>21</v>
      </c>
      <c r="E113" s="138">
        <v>240</v>
      </c>
      <c r="F113" s="168">
        <f>Ведом!F77</f>
        <v>13705.468999999999</v>
      </c>
      <c r="G113" s="168">
        <f>Ведом!G77</f>
        <v>0</v>
      </c>
    </row>
    <row r="114" spans="1:7" x14ac:dyDescent="0.2">
      <c r="A114" s="192" t="s">
        <v>70</v>
      </c>
      <c r="B114" s="172" t="s">
        <v>218</v>
      </c>
      <c r="C114" s="172" t="s">
        <v>220</v>
      </c>
      <c r="D114" s="173"/>
      <c r="E114" s="174"/>
      <c r="F114" s="176">
        <f>F115+F118</f>
        <v>760.17</v>
      </c>
      <c r="G114" s="176">
        <f>G115+G118</f>
        <v>90.971999999999994</v>
      </c>
    </row>
    <row r="115" spans="1:7" ht="25.5" x14ac:dyDescent="0.2">
      <c r="A115" s="46" t="s">
        <v>190</v>
      </c>
      <c r="B115" s="144" t="s">
        <v>218</v>
      </c>
      <c r="C115" s="172" t="s">
        <v>220</v>
      </c>
      <c r="D115" s="186" t="s">
        <v>18</v>
      </c>
      <c r="E115" s="187"/>
      <c r="F115" s="167">
        <f>F116</f>
        <v>100.87</v>
      </c>
      <c r="G115" s="167">
        <f>G116</f>
        <v>90.971999999999994</v>
      </c>
    </row>
    <row r="116" spans="1:7" x14ac:dyDescent="0.2">
      <c r="A116" s="12" t="s">
        <v>46</v>
      </c>
      <c r="B116" s="143" t="s">
        <v>218</v>
      </c>
      <c r="C116" s="191" t="s">
        <v>220</v>
      </c>
      <c r="D116" s="161" t="s">
        <v>18</v>
      </c>
      <c r="E116" s="161">
        <v>200</v>
      </c>
      <c r="F116" s="168">
        <f>F117</f>
        <v>100.87</v>
      </c>
      <c r="G116" s="168">
        <f>G117</f>
        <v>90.971999999999994</v>
      </c>
    </row>
    <row r="117" spans="1:7" ht="20.25" customHeight="1" x14ac:dyDescent="0.2">
      <c r="A117" s="12" t="s">
        <v>47</v>
      </c>
      <c r="B117" s="143" t="s">
        <v>218</v>
      </c>
      <c r="C117" s="191" t="s">
        <v>220</v>
      </c>
      <c r="D117" s="161" t="s">
        <v>18</v>
      </c>
      <c r="E117" s="161">
        <v>240</v>
      </c>
      <c r="F117" s="168">
        <f>Ведом!F81</f>
        <v>100.87</v>
      </c>
      <c r="G117" s="168">
        <f>Ведом!G81</f>
        <v>90.971999999999994</v>
      </c>
    </row>
    <row r="118" spans="1:7" ht="25.5" customHeight="1" x14ac:dyDescent="0.2">
      <c r="A118" s="46" t="s">
        <v>193</v>
      </c>
      <c r="B118" s="144" t="s">
        <v>218</v>
      </c>
      <c r="C118" s="144" t="s">
        <v>220</v>
      </c>
      <c r="D118" s="186">
        <v>1700000000</v>
      </c>
      <c r="E118" s="187"/>
      <c r="F118" s="167">
        <f>F119+F121</f>
        <v>659.3</v>
      </c>
      <c r="G118" s="167">
        <f>G119+G121</f>
        <v>0</v>
      </c>
    </row>
    <row r="119" spans="1:7" ht="25.5" x14ac:dyDescent="0.2">
      <c r="A119" s="12" t="s">
        <v>66</v>
      </c>
      <c r="B119" s="143" t="s">
        <v>218</v>
      </c>
      <c r="C119" s="143" t="s">
        <v>220</v>
      </c>
      <c r="D119" s="161">
        <v>1700000000</v>
      </c>
      <c r="E119" s="138">
        <v>600</v>
      </c>
      <c r="F119" s="168">
        <f>F120</f>
        <v>614.29999999999995</v>
      </c>
      <c r="G119" s="168">
        <f>G120</f>
        <v>0</v>
      </c>
    </row>
    <row r="120" spans="1:7" ht="25.5" customHeight="1" x14ac:dyDescent="0.2">
      <c r="A120" s="12" t="s">
        <v>166</v>
      </c>
      <c r="B120" s="143" t="s">
        <v>218</v>
      </c>
      <c r="C120" s="143" t="s">
        <v>220</v>
      </c>
      <c r="D120" s="161">
        <v>1700000000</v>
      </c>
      <c r="E120" s="138">
        <v>630</v>
      </c>
      <c r="F120" s="168">
        <f>Ведом!F84</f>
        <v>614.29999999999995</v>
      </c>
      <c r="G120" s="168">
        <f>Ведом!G84</f>
        <v>0</v>
      </c>
    </row>
    <row r="121" spans="1:7" x14ac:dyDescent="0.2">
      <c r="A121" s="12" t="s">
        <v>48</v>
      </c>
      <c r="B121" s="143" t="s">
        <v>218</v>
      </c>
      <c r="C121" s="143" t="s">
        <v>220</v>
      </c>
      <c r="D121" s="161">
        <f>Ведом!D288</f>
        <v>1700000000</v>
      </c>
      <c r="E121" s="138" t="s">
        <v>234</v>
      </c>
      <c r="F121" s="168">
        <f>F122</f>
        <v>45</v>
      </c>
      <c r="G121" s="168">
        <f>G122</f>
        <v>0</v>
      </c>
    </row>
    <row r="122" spans="1:7" ht="25.5" x14ac:dyDescent="0.2">
      <c r="A122" s="12" t="s">
        <v>101</v>
      </c>
      <c r="B122" s="143" t="s">
        <v>218</v>
      </c>
      <c r="C122" s="143" t="s">
        <v>220</v>
      </c>
      <c r="D122" s="161">
        <f>Ведом!D289</f>
        <v>1700000000</v>
      </c>
      <c r="E122" s="138" t="s">
        <v>236</v>
      </c>
      <c r="F122" s="168">
        <f>Ведом!F290</f>
        <v>45</v>
      </c>
      <c r="G122" s="168">
        <f>Ведом!G290</f>
        <v>0</v>
      </c>
    </row>
    <row r="123" spans="1:7" x14ac:dyDescent="0.2">
      <c r="A123" s="46" t="s">
        <v>72</v>
      </c>
      <c r="B123" s="144" t="s">
        <v>226</v>
      </c>
      <c r="C123" s="144" t="s">
        <v>214</v>
      </c>
      <c r="D123" s="186"/>
      <c r="E123" s="187"/>
      <c r="F123" s="167">
        <f>F124+F128</f>
        <v>1994.7180000000001</v>
      </c>
      <c r="G123" s="167">
        <f>G124+G128</f>
        <v>0</v>
      </c>
    </row>
    <row r="124" spans="1:7" x14ac:dyDescent="0.2">
      <c r="A124" s="192" t="s">
        <v>73</v>
      </c>
      <c r="B124" s="172" t="s">
        <v>226</v>
      </c>
      <c r="C124" s="172" t="s">
        <v>213</v>
      </c>
      <c r="D124" s="173"/>
      <c r="E124" s="174"/>
      <c r="F124" s="176">
        <f t="shared" ref="F124:G126" si="4">F125</f>
        <v>260</v>
      </c>
      <c r="G124" s="176">
        <f t="shared" si="4"/>
        <v>0</v>
      </c>
    </row>
    <row r="125" spans="1:7" ht="25.5" customHeight="1" x14ac:dyDescent="0.2">
      <c r="A125" s="189" t="s">
        <v>190</v>
      </c>
      <c r="B125" s="172" t="s">
        <v>226</v>
      </c>
      <c r="C125" s="172" t="s">
        <v>213</v>
      </c>
      <c r="D125" s="173" t="s">
        <v>18</v>
      </c>
      <c r="E125" s="174"/>
      <c r="F125" s="176">
        <f t="shared" si="4"/>
        <v>260</v>
      </c>
      <c r="G125" s="176">
        <f t="shared" si="4"/>
        <v>0</v>
      </c>
    </row>
    <row r="126" spans="1:7" ht="15.75" customHeight="1" x14ac:dyDescent="0.2">
      <c r="A126" s="193" t="s">
        <v>46</v>
      </c>
      <c r="B126" s="191" t="s">
        <v>226</v>
      </c>
      <c r="C126" s="191" t="s">
        <v>213</v>
      </c>
      <c r="D126" s="194" t="s">
        <v>18</v>
      </c>
      <c r="E126" s="195">
        <v>200</v>
      </c>
      <c r="F126" s="196">
        <f t="shared" si="4"/>
        <v>260</v>
      </c>
      <c r="G126" s="196">
        <f t="shared" si="4"/>
        <v>0</v>
      </c>
    </row>
    <row r="127" spans="1:7" x14ac:dyDescent="0.2">
      <c r="A127" s="193" t="s">
        <v>47</v>
      </c>
      <c r="B127" s="191" t="s">
        <v>226</v>
      </c>
      <c r="C127" s="191" t="s">
        <v>213</v>
      </c>
      <c r="D127" s="194" t="s">
        <v>18</v>
      </c>
      <c r="E127" s="195">
        <v>240</v>
      </c>
      <c r="F127" s="196">
        <f>Ведом!F95</f>
        <v>260</v>
      </c>
      <c r="G127" s="196">
        <f>Ведом!G95</f>
        <v>0</v>
      </c>
    </row>
    <row r="128" spans="1:7" x14ac:dyDescent="0.2">
      <c r="A128" s="192" t="s">
        <v>126</v>
      </c>
      <c r="B128" s="172" t="s">
        <v>226</v>
      </c>
      <c r="C128" s="172" t="s">
        <v>225</v>
      </c>
      <c r="D128" s="173"/>
      <c r="E128" s="174"/>
      <c r="F128" s="176">
        <f t="shared" ref="F128:G130" si="5">F129</f>
        <v>1734.7180000000001</v>
      </c>
      <c r="G128" s="176">
        <f t="shared" si="5"/>
        <v>0</v>
      </c>
    </row>
    <row r="129" spans="1:7" ht="25.5" x14ac:dyDescent="0.2">
      <c r="A129" s="65" t="s">
        <v>176</v>
      </c>
      <c r="B129" s="146" t="s">
        <v>226</v>
      </c>
      <c r="C129" s="146" t="s">
        <v>225</v>
      </c>
      <c r="D129" s="163">
        <v>4000000000</v>
      </c>
      <c r="E129" s="150"/>
      <c r="F129" s="167">
        <f t="shared" si="5"/>
        <v>1734.7180000000001</v>
      </c>
      <c r="G129" s="167">
        <f t="shared" si="5"/>
        <v>0</v>
      </c>
    </row>
    <row r="130" spans="1:7" x14ac:dyDescent="0.2">
      <c r="A130" s="31" t="s">
        <v>46</v>
      </c>
      <c r="B130" s="145" t="s">
        <v>226</v>
      </c>
      <c r="C130" s="145" t="s">
        <v>225</v>
      </c>
      <c r="D130" s="162">
        <v>4000000000</v>
      </c>
      <c r="E130" s="77">
        <v>200</v>
      </c>
      <c r="F130" s="168">
        <f t="shared" si="5"/>
        <v>1734.7180000000001</v>
      </c>
      <c r="G130" s="168">
        <f t="shared" si="5"/>
        <v>0</v>
      </c>
    </row>
    <row r="131" spans="1:7" ht="25.5" x14ac:dyDescent="0.2">
      <c r="A131" s="12" t="s">
        <v>47</v>
      </c>
      <c r="B131" s="143" t="s">
        <v>226</v>
      </c>
      <c r="C131" s="143" t="s">
        <v>225</v>
      </c>
      <c r="D131" s="162">
        <v>4000000000</v>
      </c>
      <c r="E131" s="77">
        <v>240</v>
      </c>
      <c r="F131" s="168">
        <f>Ведом!F99</f>
        <v>1734.7180000000001</v>
      </c>
      <c r="G131" s="168">
        <f>Ведом!G98</f>
        <v>0</v>
      </c>
    </row>
    <row r="132" spans="1:7" x14ac:dyDescent="0.2">
      <c r="A132" s="46" t="s">
        <v>180</v>
      </c>
      <c r="B132" s="144" t="s">
        <v>227</v>
      </c>
      <c r="C132" s="144" t="s">
        <v>214</v>
      </c>
      <c r="D132" s="163"/>
      <c r="E132" s="150"/>
      <c r="F132" s="167">
        <f t="shared" ref="F132:G135" si="6">F133</f>
        <v>304</v>
      </c>
      <c r="G132" s="167">
        <f t="shared" si="6"/>
        <v>300</v>
      </c>
    </row>
    <row r="133" spans="1:7" x14ac:dyDescent="0.2">
      <c r="A133" s="46" t="s">
        <v>178</v>
      </c>
      <c r="B133" s="144" t="s">
        <v>227</v>
      </c>
      <c r="C133" s="144" t="s">
        <v>226</v>
      </c>
      <c r="D133" s="163"/>
      <c r="E133" s="150"/>
      <c r="F133" s="167">
        <f t="shared" si="6"/>
        <v>304</v>
      </c>
      <c r="G133" s="167">
        <f t="shared" si="6"/>
        <v>300</v>
      </c>
    </row>
    <row r="134" spans="1:7" ht="25.5" x14ac:dyDescent="0.2">
      <c r="A134" s="12" t="s">
        <v>190</v>
      </c>
      <c r="B134" s="143" t="s">
        <v>227</v>
      </c>
      <c r="C134" s="143" t="s">
        <v>226</v>
      </c>
      <c r="D134" s="162" t="s">
        <v>18</v>
      </c>
      <c r="E134" s="77"/>
      <c r="F134" s="168">
        <f t="shared" si="6"/>
        <v>304</v>
      </c>
      <c r="G134" s="168">
        <f t="shared" si="6"/>
        <v>300</v>
      </c>
    </row>
    <row r="135" spans="1:7" x14ac:dyDescent="0.2">
      <c r="A135" s="12" t="s">
        <v>46</v>
      </c>
      <c r="B135" s="143" t="s">
        <v>227</v>
      </c>
      <c r="C135" s="143" t="s">
        <v>226</v>
      </c>
      <c r="D135" s="162" t="s">
        <v>18</v>
      </c>
      <c r="E135" s="77" t="s">
        <v>232</v>
      </c>
      <c r="F135" s="168">
        <f t="shared" si="6"/>
        <v>304</v>
      </c>
      <c r="G135" s="168">
        <f t="shared" si="6"/>
        <v>300</v>
      </c>
    </row>
    <row r="136" spans="1:7" ht="25.5" x14ac:dyDescent="0.2">
      <c r="A136" s="12" t="s">
        <v>47</v>
      </c>
      <c r="B136" s="143" t="s">
        <v>227</v>
      </c>
      <c r="C136" s="143" t="s">
        <v>226</v>
      </c>
      <c r="D136" s="162" t="s">
        <v>18</v>
      </c>
      <c r="E136" s="77" t="s">
        <v>233</v>
      </c>
      <c r="F136" s="168">
        <f>Ведом!F103</f>
        <v>304</v>
      </c>
      <c r="G136" s="168">
        <f>Ведом!G103</f>
        <v>300</v>
      </c>
    </row>
    <row r="137" spans="1:7" x14ac:dyDescent="0.2">
      <c r="A137" s="187" t="s">
        <v>51</v>
      </c>
      <c r="B137" s="172" t="s">
        <v>231</v>
      </c>
      <c r="C137" s="144" t="s">
        <v>214</v>
      </c>
      <c r="D137" s="163"/>
      <c r="E137" s="150"/>
      <c r="F137" s="167">
        <f>F138+F145+F155+F162</f>
        <v>73773.135000000009</v>
      </c>
      <c r="G137" s="167">
        <f>G138+G145+G155+G162</f>
        <v>16743.244999999999</v>
      </c>
    </row>
    <row r="138" spans="1:7" x14ac:dyDescent="0.2">
      <c r="A138" s="187" t="s">
        <v>105</v>
      </c>
      <c r="B138" s="172" t="s">
        <v>231</v>
      </c>
      <c r="C138" s="144" t="s">
        <v>213</v>
      </c>
      <c r="D138" s="163"/>
      <c r="E138" s="150"/>
      <c r="F138" s="167">
        <f>F139+F142</f>
        <v>12862.73</v>
      </c>
      <c r="G138" s="167">
        <f>G139+G142</f>
        <v>470</v>
      </c>
    </row>
    <row r="139" spans="1:7" s="10" customFormat="1" ht="38.25" x14ac:dyDescent="0.2">
      <c r="A139" s="46" t="s">
        <v>205</v>
      </c>
      <c r="B139" s="144" t="s">
        <v>231</v>
      </c>
      <c r="C139" s="144" t="s">
        <v>213</v>
      </c>
      <c r="D139" s="186" t="s">
        <v>37</v>
      </c>
      <c r="E139" s="187"/>
      <c r="F139" s="167">
        <f>F140</f>
        <v>12776.707</v>
      </c>
      <c r="G139" s="167">
        <f>G140</f>
        <v>470</v>
      </c>
    </row>
    <row r="140" spans="1:7" s="10" customFormat="1" ht="25.5" x14ac:dyDescent="0.2">
      <c r="A140" s="12" t="s">
        <v>66</v>
      </c>
      <c r="B140" s="143" t="s">
        <v>231</v>
      </c>
      <c r="C140" s="143" t="s">
        <v>213</v>
      </c>
      <c r="D140" s="161" t="s">
        <v>37</v>
      </c>
      <c r="E140" s="138">
        <v>600</v>
      </c>
      <c r="F140" s="168">
        <f>F141</f>
        <v>12776.707</v>
      </c>
      <c r="G140" s="168">
        <f>G141</f>
        <v>470</v>
      </c>
    </row>
    <row r="141" spans="1:7" s="10" customFormat="1" x14ac:dyDescent="0.2">
      <c r="A141" s="12" t="s">
        <v>67</v>
      </c>
      <c r="B141" s="143" t="s">
        <v>231</v>
      </c>
      <c r="C141" s="143" t="s">
        <v>213</v>
      </c>
      <c r="D141" s="161" t="s">
        <v>37</v>
      </c>
      <c r="E141" s="138">
        <v>620</v>
      </c>
      <c r="F141" s="168">
        <f>Ведом!F306</f>
        <v>12776.707</v>
      </c>
      <c r="G141" s="168">
        <f>Ведом!G306</f>
        <v>470</v>
      </c>
    </row>
    <row r="142" spans="1:7" s="10" customFormat="1" ht="25.5" x14ac:dyDescent="0.2">
      <c r="A142" s="65" t="s">
        <v>207</v>
      </c>
      <c r="B142" s="146" t="s">
        <v>231</v>
      </c>
      <c r="C142" s="146" t="s">
        <v>213</v>
      </c>
      <c r="D142" s="163">
        <f>Ведом!D318</f>
        <v>4100000000</v>
      </c>
      <c r="E142" s="150"/>
      <c r="F142" s="167">
        <f>F143</f>
        <v>86.022999999999996</v>
      </c>
      <c r="G142" s="167">
        <f>G143</f>
        <v>0</v>
      </c>
    </row>
    <row r="143" spans="1:7" s="10" customFormat="1" ht="25.5" x14ac:dyDescent="0.2">
      <c r="A143" s="31" t="s">
        <v>66</v>
      </c>
      <c r="B143" s="145" t="s">
        <v>231</v>
      </c>
      <c r="C143" s="145" t="s">
        <v>213</v>
      </c>
      <c r="D143" s="162">
        <v>4100000000</v>
      </c>
      <c r="E143" s="77">
        <v>600</v>
      </c>
      <c r="F143" s="168">
        <f>F144</f>
        <v>86.022999999999996</v>
      </c>
      <c r="G143" s="168">
        <f>G144</f>
        <v>0</v>
      </c>
    </row>
    <row r="144" spans="1:7" s="10" customFormat="1" x14ac:dyDescent="0.2">
      <c r="A144" s="31" t="s">
        <v>67</v>
      </c>
      <c r="B144" s="145" t="s">
        <v>231</v>
      </c>
      <c r="C144" s="145" t="s">
        <v>213</v>
      </c>
      <c r="D144" s="162">
        <v>4100000000</v>
      </c>
      <c r="E144" s="77">
        <v>620</v>
      </c>
      <c r="F144" s="168">
        <f>Ведом!F309</f>
        <v>86.022999999999996</v>
      </c>
      <c r="G144" s="168">
        <f>Ведом!G309</f>
        <v>0</v>
      </c>
    </row>
    <row r="145" spans="1:7" s="10" customFormat="1" x14ac:dyDescent="0.2">
      <c r="A145" s="65" t="s">
        <v>52</v>
      </c>
      <c r="B145" s="146" t="s">
        <v>231</v>
      </c>
      <c r="C145" s="146" t="s">
        <v>215</v>
      </c>
      <c r="D145" s="163"/>
      <c r="E145" s="150"/>
      <c r="F145" s="167">
        <f>F146+F149+F152</f>
        <v>56046.360000000008</v>
      </c>
      <c r="G145" s="167">
        <f>G146+G149+G152</f>
        <v>14150.74</v>
      </c>
    </row>
    <row r="146" spans="1:7" s="10" customFormat="1" ht="25.5" x14ac:dyDescent="0.2">
      <c r="A146" s="65" t="s">
        <v>189</v>
      </c>
      <c r="B146" s="146" t="s">
        <v>231</v>
      </c>
      <c r="C146" s="169" t="s">
        <v>215</v>
      </c>
      <c r="D146" s="163" t="s">
        <v>12</v>
      </c>
      <c r="E146" s="150"/>
      <c r="F146" s="167">
        <f>F147</f>
        <v>1007.154</v>
      </c>
      <c r="G146" s="167">
        <f>G147</f>
        <v>0</v>
      </c>
    </row>
    <row r="147" spans="1:7" s="10" customFormat="1" x14ac:dyDescent="0.2">
      <c r="A147" s="31" t="s">
        <v>54</v>
      </c>
      <c r="B147" s="145" t="s">
        <v>231</v>
      </c>
      <c r="C147" s="169" t="s">
        <v>215</v>
      </c>
      <c r="D147" s="162" t="s">
        <v>12</v>
      </c>
      <c r="E147" s="77">
        <v>500</v>
      </c>
      <c r="F147" s="168">
        <f>F148</f>
        <v>1007.154</v>
      </c>
      <c r="G147" s="168">
        <f>G148</f>
        <v>0</v>
      </c>
    </row>
    <row r="148" spans="1:7" s="10" customFormat="1" x14ac:dyDescent="0.2">
      <c r="A148" s="12" t="s">
        <v>55</v>
      </c>
      <c r="B148" s="143" t="s">
        <v>231</v>
      </c>
      <c r="C148" s="169" t="s">
        <v>215</v>
      </c>
      <c r="D148" s="161" t="s">
        <v>12</v>
      </c>
      <c r="E148" s="138">
        <v>540</v>
      </c>
      <c r="F148" s="168">
        <f>Ведом!F44</f>
        <v>1007.154</v>
      </c>
      <c r="G148" s="168">
        <f>Ведом!G44</f>
        <v>0</v>
      </c>
    </row>
    <row r="149" spans="1:7" s="10" customFormat="1" ht="38.25" x14ac:dyDescent="0.2">
      <c r="A149" s="46" t="s">
        <v>205</v>
      </c>
      <c r="B149" s="144" t="s">
        <v>231</v>
      </c>
      <c r="C149" s="175" t="s">
        <v>215</v>
      </c>
      <c r="D149" s="186" t="s">
        <v>37</v>
      </c>
      <c r="E149" s="187"/>
      <c r="F149" s="167">
        <f>F150</f>
        <v>54867.16</v>
      </c>
      <c r="G149" s="167">
        <f>G150</f>
        <v>14150.74</v>
      </c>
    </row>
    <row r="150" spans="1:7" s="10" customFormat="1" ht="25.5" x14ac:dyDescent="0.2">
      <c r="A150" s="12" t="s">
        <v>66</v>
      </c>
      <c r="B150" s="143" t="s">
        <v>231</v>
      </c>
      <c r="C150" s="143" t="s">
        <v>215</v>
      </c>
      <c r="D150" s="161" t="s">
        <v>37</v>
      </c>
      <c r="E150" s="138">
        <v>600</v>
      </c>
      <c r="F150" s="168">
        <f>F151</f>
        <v>54867.16</v>
      </c>
      <c r="G150" s="168">
        <f>G151</f>
        <v>14150.74</v>
      </c>
    </row>
    <row r="151" spans="1:7" s="10" customFormat="1" x14ac:dyDescent="0.2">
      <c r="A151" s="12" t="s">
        <v>67</v>
      </c>
      <c r="B151" s="143" t="s">
        <v>231</v>
      </c>
      <c r="C151" s="143" t="s">
        <v>215</v>
      </c>
      <c r="D151" s="161" t="s">
        <v>37</v>
      </c>
      <c r="E151" s="138">
        <v>620</v>
      </c>
      <c r="F151" s="168">
        <f>Ведом!F316</f>
        <v>54867.16</v>
      </c>
      <c r="G151" s="168">
        <f>Ведом!G316</f>
        <v>14150.74</v>
      </c>
    </row>
    <row r="152" spans="1:7" s="10" customFormat="1" ht="25.5" x14ac:dyDescent="0.2">
      <c r="A152" s="65" t="s">
        <v>207</v>
      </c>
      <c r="B152" s="146" t="s">
        <v>231</v>
      </c>
      <c r="C152" s="144" t="s">
        <v>215</v>
      </c>
      <c r="D152" s="163">
        <v>4100000000</v>
      </c>
      <c r="E152" s="150"/>
      <c r="F152" s="167">
        <f>F153</f>
        <v>172.04599999999999</v>
      </c>
      <c r="G152" s="167">
        <f>G153</f>
        <v>0</v>
      </c>
    </row>
    <row r="153" spans="1:7" s="10" customFormat="1" ht="25.5" x14ac:dyDescent="0.2">
      <c r="A153" s="31" t="s">
        <v>66</v>
      </c>
      <c r="B153" s="145" t="s">
        <v>231</v>
      </c>
      <c r="C153" s="143" t="s">
        <v>215</v>
      </c>
      <c r="D153" s="162">
        <v>4100000000</v>
      </c>
      <c r="E153" s="77">
        <v>600</v>
      </c>
      <c r="F153" s="168">
        <f>F154</f>
        <v>172.04599999999999</v>
      </c>
      <c r="G153" s="168">
        <f>G154</f>
        <v>0</v>
      </c>
    </row>
    <row r="154" spans="1:7" s="10" customFormat="1" x14ac:dyDescent="0.2">
      <c r="A154" s="31" t="s">
        <v>67</v>
      </c>
      <c r="B154" s="145" t="s">
        <v>231</v>
      </c>
      <c r="C154" s="143" t="s">
        <v>215</v>
      </c>
      <c r="D154" s="162">
        <v>4100000000</v>
      </c>
      <c r="E154" s="77">
        <v>620</v>
      </c>
      <c r="F154" s="168">
        <f>Ведом!F319</f>
        <v>172.04599999999999</v>
      </c>
      <c r="G154" s="168">
        <f>Ведом!G319</f>
        <v>0</v>
      </c>
    </row>
    <row r="155" spans="1:7" s="10" customFormat="1" x14ac:dyDescent="0.2">
      <c r="A155" s="65" t="s">
        <v>122</v>
      </c>
      <c r="B155" s="146" t="s">
        <v>231</v>
      </c>
      <c r="C155" s="146" t="s">
        <v>231</v>
      </c>
      <c r="D155" s="163"/>
      <c r="E155" s="150"/>
      <c r="F155" s="167">
        <f>F156+F159</f>
        <v>4864.0450000000001</v>
      </c>
      <c r="G155" s="167">
        <f>G156+G159</f>
        <v>2122.5050000000001</v>
      </c>
    </row>
    <row r="156" spans="1:7" s="10" customFormat="1" ht="25.5" x14ac:dyDescent="0.2">
      <c r="A156" s="46" t="s">
        <v>210</v>
      </c>
      <c r="B156" s="144" t="s">
        <v>231</v>
      </c>
      <c r="C156" s="144" t="s">
        <v>231</v>
      </c>
      <c r="D156" s="186" t="s">
        <v>23</v>
      </c>
      <c r="E156" s="187"/>
      <c r="F156" s="167">
        <f>F157</f>
        <v>3044.9409999999998</v>
      </c>
      <c r="G156" s="167">
        <f>G157</f>
        <v>303.40100000000001</v>
      </c>
    </row>
    <row r="157" spans="1:7" s="10" customFormat="1" ht="25.5" x14ac:dyDescent="0.2">
      <c r="A157" s="12" t="s">
        <v>66</v>
      </c>
      <c r="B157" s="143" t="s">
        <v>231</v>
      </c>
      <c r="C157" s="143" t="s">
        <v>231</v>
      </c>
      <c r="D157" s="161" t="s">
        <v>23</v>
      </c>
      <c r="E157" s="138">
        <v>600</v>
      </c>
      <c r="F157" s="168">
        <f>F158</f>
        <v>3044.9409999999998</v>
      </c>
      <c r="G157" s="168">
        <f>G158</f>
        <v>303.40100000000001</v>
      </c>
    </row>
    <row r="158" spans="1:7" s="10" customFormat="1" x14ac:dyDescent="0.2">
      <c r="A158" s="12" t="s">
        <v>67</v>
      </c>
      <c r="B158" s="143" t="s">
        <v>231</v>
      </c>
      <c r="C158" s="143" t="s">
        <v>231</v>
      </c>
      <c r="D158" s="161" t="s">
        <v>23</v>
      </c>
      <c r="E158" s="138">
        <v>620</v>
      </c>
      <c r="F158" s="168">
        <f>Ведом!F107</f>
        <v>3044.9409999999998</v>
      </c>
      <c r="G158" s="168">
        <f>Ведом!G107</f>
        <v>303.40100000000001</v>
      </c>
    </row>
    <row r="159" spans="1:7" s="10" customFormat="1" ht="38.25" x14ac:dyDescent="0.2">
      <c r="A159" s="65" t="s">
        <v>205</v>
      </c>
      <c r="B159" s="146" t="s">
        <v>231</v>
      </c>
      <c r="C159" s="146" t="s">
        <v>231</v>
      </c>
      <c r="D159" s="163" t="s">
        <v>37</v>
      </c>
      <c r="E159" s="150"/>
      <c r="F159" s="167">
        <f>F160</f>
        <v>1819.104</v>
      </c>
      <c r="G159" s="167">
        <f>G160</f>
        <v>1819.104</v>
      </c>
    </row>
    <row r="160" spans="1:7" s="10" customFormat="1" ht="25.5" x14ac:dyDescent="0.2">
      <c r="A160" s="31" t="s">
        <v>66</v>
      </c>
      <c r="B160" s="145" t="s">
        <v>231</v>
      </c>
      <c r="C160" s="145" t="s">
        <v>231</v>
      </c>
      <c r="D160" s="162" t="s">
        <v>37</v>
      </c>
      <c r="E160" s="77">
        <v>600</v>
      </c>
      <c r="F160" s="168">
        <f>F161</f>
        <v>1819.104</v>
      </c>
      <c r="G160" s="168">
        <f>G161</f>
        <v>1819.104</v>
      </c>
    </row>
    <row r="161" spans="1:7" s="10" customFormat="1" x14ac:dyDescent="0.2">
      <c r="A161" s="31" t="s">
        <v>67</v>
      </c>
      <c r="B161" s="145" t="s">
        <v>231</v>
      </c>
      <c r="C161" s="145" t="s">
        <v>231</v>
      </c>
      <c r="D161" s="162" t="s">
        <v>37</v>
      </c>
      <c r="E161" s="77">
        <v>620</v>
      </c>
      <c r="F161" s="168">
        <f>Ведом!F323</f>
        <v>1819.104</v>
      </c>
      <c r="G161" s="168">
        <f>Ведом!G323</f>
        <v>1819.104</v>
      </c>
    </row>
    <row r="162" spans="1:7" s="10" customFormat="1" hidden="1" x14ac:dyDescent="0.2">
      <c r="A162" s="65" t="s">
        <v>169</v>
      </c>
      <c r="B162" s="146" t="s">
        <v>231</v>
      </c>
      <c r="C162" s="146" t="s">
        <v>224</v>
      </c>
      <c r="D162" s="163"/>
      <c r="E162" s="150"/>
      <c r="F162" s="167">
        <f t="shared" ref="F162:G164" si="7">F163</f>
        <v>0</v>
      </c>
      <c r="G162" s="167">
        <f t="shared" si="7"/>
        <v>0</v>
      </c>
    </row>
    <row r="163" spans="1:7" s="10" customFormat="1" ht="38.25" hidden="1" x14ac:dyDescent="0.2">
      <c r="A163" s="65" t="s">
        <v>205</v>
      </c>
      <c r="B163" s="146" t="s">
        <v>231</v>
      </c>
      <c r="C163" s="175" t="s">
        <v>224</v>
      </c>
      <c r="D163" s="150" t="s">
        <v>37</v>
      </c>
      <c r="E163" s="150"/>
      <c r="F163" s="167">
        <f t="shared" si="7"/>
        <v>0</v>
      </c>
      <c r="G163" s="167">
        <f t="shared" si="7"/>
        <v>0</v>
      </c>
    </row>
    <row r="164" spans="1:7" s="10" customFormat="1" ht="25.5" hidden="1" x14ac:dyDescent="0.2">
      <c r="A164" s="31" t="s">
        <v>66</v>
      </c>
      <c r="B164" s="145" t="s">
        <v>231</v>
      </c>
      <c r="C164" s="169" t="s">
        <v>224</v>
      </c>
      <c r="D164" s="77" t="s">
        <v>37</v>
      </c>
      <c r="E164" s="162">
        <v>600</v>
      </c>
      <c r="F164" s="168">
        <f t="shared" si="7"/>
        <v>0</v>
      </c>
      <c r="G164" s="168">
        <f t="shared" si="7"/>
        <v>0</v>
      </c>
    </row>
    <row r="165" spans="1:7" s="10" customFormat="1" hidden="1" x14ac:dyDescent="0.2">
      <c r="A165" s="31" t="s">
        <v>67</v>
      </c>
      <c r="B165" s="145" t="s">
        <v>231</v>
      </c>
      <c r="C165" s="169" t="s">
        <v>224</v>
      </c>
      <c r="D165" s="77" t="s">
        <v>37</v>
      </c>
      <c r="E165" s="162">
        <v>620</v>
      </c>
      <c r="F165" s="168">
        <f>Ведом!F332</f>
        <v>0</v>
      </c>
      <c r="G165" s="168">
        <f>Ведом!G332</f>
        <v>0</v>
      </c>
    </row>
    <row r="166" spans="1:7" s="10" customFormat="1" x14ac:dyDescent="0.2">
      <c r="A166" s="65" t="s">
        <v>77</v>
      </c>
      <c r="B166" s="146" t="s">
        <v>222</v>
      </c>
      <c r="C166" s="146" t="s">
        <v>214</v>
      </c>
      <c r="D166" s="163"/>
      <c r="E166" s="150"/>
      <c r="F166" s="167">
        <f>F167</f>
        <v>42322.959000000003</v>
      </c>
      <c r="G166" s="167">
        <f>G167</f>
        <v>0</v>
      </c>
    </row>
    <row r="167" spans="1:7" s="10" customFormat="1" x14ac:dyDescent="0.2">
      <c r="A167" s="65" t="s">
        <v>78</v>
      </c>
      <c r="B167" s="146" t="s">
        <v>222</v>
      </c>
      <c r="C167" s="146" t="s">
        <v>213</v>
      </c>
      <c r="D167" s="163"/>
      <c r="E167" s="150"/>
      <c r="F167" s="167">
        <f>F168+F171</f>
        <v>42322.959000000003</v>
      </c>
      <c r="G167" s="167">
        <f>G168+G171</f>
        <v>0</v>
      </c>
    </row>
    <row r="168" spans="1:7" s="10" customFormat="1" ht="25.5" x14ac:dyDescent="0.2">
      <c r="A168" s="65" t="s">
        <v>210</v>
      </c>
      <c r="B168" s="146" t="s">
        <v>222</v>
      </c>
      <c r="C168" s="146" t="s">
        <v>213</v>
      </c>
      <c r="D168" s="163" t="s">
        <v>23</v>
      </c>
      <c r="E168" s="150"/>
      <c r="F168" s="167">
        <f>F169</f>
        <v>39105.307000000001</v>
      </c>
      <c r="G168" s="167">
        <f>G169</f>
        <v>0</v>
      </c>
    </row>
    <row r="169" spans="1:7" s="10" customFormat="1" ht="25.5" x14ac:dyDescent="0.2">
      <c r="A169" s="31" t="s">
        <v>66</v>
      </c>
      <c r="B169" s="145" t="s">
        <v>222</v>
      </c>
      <c r="C169" s="145" t="s">
        <v>213</v>
      </c>
      <c r="D169" s="162" t="s">
        <v>23</v>
      </c>
      <c r="E169" s="77">
        <v>600</v>
      </c>
      <c r="F169" s="168">
        <f>F170</f>
        <v>39105.307000000001</v>
      </c>
      <c r="G169" s="168">
        <f>G170</f>
        <v>0</v>
      </c>
    </row>
    <row r="170" spans="1:7" s="10" customFormat="1" x14ac:dyDescent="0.2">
      <c r="A170" s="31" t="s">
        <v>67</v>
      </c>
      <c r="B170" s="145" t="s">
        <v>222</v>
      </c>
      <c r="C170" s="145" t="s">
        <v>213</v>
      </c>
      <c r="D170" s="162" t="s">
        <v>23</v>
      </c>
      <c r="E170" s="77">
        <v>620</v>
      </c>
      <c r="F170" s="168">
        <f>Ведом!F111</f>
        <v>39105.307000000001</v>
      </c>
      <c r="G170" s="168">
        <f>Ведом!G111</f>
        <v>0</v>
      </c>
    </row>
    <row r="171" spans="1:7" s="10" customFormat="1" ht="25.5" x14ac:dyDescent="0.2">
      <c r="A171" s="65" t="s">
        <v>196</v>
      </c>
      <c r="B171" s="146" t="s">
        <v>222</v>
      </c>
      <c r="C171" s="146" t="s">
        <v>213</v>
      </c>
      <c r="D171" s="163">
        <v>4800000000</v>
      </c>
      <c r="E171" s="150"/>
      <c r="F171" s="167">
        <f>F172</f>
        <v>3217.652</v>
      </c>
      <c r="G171" s="167">
        <v>0</v>
      </c>
    </row>
    <row r="172" spans="1:7" s="10" customFormat="1" ht="25.5" x14ac:dyDescent="0.2">
      <c r="A172" s="31" t="s">
        <v>66</v>
      </c>
      <c r="B172" s="145" t="s">
        <v>222</v>
      </c>
      <c r="C172" s="145" t="s">
        <v>213</v>
      </c>
      <c r="D172" s="162">
        <v>4800000000</v>
      </c>
      <c r="E172" s="77">
        <v>600</v>
      </c>
      <c r="F172" s="168">
        <f>F173</f>
        <v>3217.652</v>
      </c>
      <c r="G172" s="168"/>
    </row>
    <row r="173" spans="1:7" s="10" customFormat="1" x14ac:dyDescent="0.2">
      <c r="A173" s="31" t="s">
        <v>67</v>
      </c>
      <c r="B173" s="145" t="s">
        <v>222</v>
      </c>
      <c r="C173" s="145" t="s">
        <v>213</v>
      </c>
      <c r="D173" s="162">
        <v>4800000000</v>
      </c>
      <c r="E173" s="77">
        <v>620</v>
      </c>
      <c r="F173" s="168">
        <f>Ведом!F114</f>
        <v>3217.652</v>
      </c>
      <c r="G173" s="168"/>
    </row>
    <row r="174" spans="1:7" s="10" customFormat="1" x14ac:dyDescent="0.2">
      <c r="A174" s="171" t="s">
        <v>79</v>
      </c>
      <c r="B174" s="172" t="s">
        <v>223</v>
      </c>
      <c r="C174" s="172" t="s">
        <v>214</v>
      </c>
      <c r="D174" s="173"/>
      <c r="E174" s="174"/>
      <c r="F174" s="176">
        <f>F175+F179+F192+F204</f>
        <v>22474.235999999997</v>
      </c>
      <c r="G174" s="176">
        <f>G175+G179+G192+G204</f>
        <v>19707.679</v>
      </c>
    </row>
    <row r="175" spans="1:7" s="10" customFormat="1" x14ac:dyDescent="0.2">
      <c r="A175" s="152" t="s">
        <v>108</v>
      </c>
      <c r="B175" s="147" t="s">
        <v>223</v>
      </c>
      <c r="C175" s="147" t="s">
        <v>213</v>
      </c>
      <c r="D175" s="164"/>
      <c r="E175" s="151"/>
      <c r="F175" s="167">
        <f t="shared" ref="F175:G177" si="8">F176</f>
        <v>2150.5920000000001</v>
      </c>
      <c r="G175" s="167">
        <f t="shared" si="8"/>
        <v>0</v>
      </c>
    </row>
    <row r="176" spans="1:7" ht="38.25" x14ac:dyDescent="0.2">
      <c r="A176" s="46" t="s">
        <v>199</v>
      </c>
      <c r="B176" s="144" t="s">
        <v>223</v>
      </c>
      <c r="C176" s="144" t="s">
        <v>213</v>
      </c>
      <c r="D176" s="186">
        <v>1800000000</v>
      </c>
      <c r="E176" s="187"/>
      <c r="F176" s="167">
        <f t="shared" si="8"/>
        <v>2150.5920000000001</v>
      </c>
      <c r="G176" s="167">
        <f t="shared" si="8"/>
        <v>0</v>
      </c>
    </row>
    <row r="177" spans="1:7" x14ac:dyDescent="0.2">
      <c r="A177" s="12" t="s">
        <v>82</v>
      </c>
      <c r="B177" s="143" t="s">
        <v>223</v>
      </c>
      <c r="C177" s="143" t="s">
        <v>213</v>
      </c>
      <c r="D177" s="161">
        <v>1800000000</v>
      </c>
      <c r="E177" s="138">
        <v>300</v>
      </c>
      <c r="F177" s="168">
        <f t="shared" si="8"/>
        <v>2150.5920000000001</v>
      </c>
      <c r="G177" s="168">
        <f t="shared" si="8"/>
        <v>0</v>
      </c>
    </row>
    <row r="178" spans="1:7" x14ac:dyDescent="0.2">
      <c r="A178" s="12" t="s">
        <v>109</v>
      </c>
      <c r="B178" s="143" t="s">
        <v>223</v>
      </c>
      <c r="C178" s="143" t="s">
        <v>213</v>
      </c>
      <c r="D178" s="161">
        <v>1800000000</v>
      </c>
      <c r="E178" s="138">
        <v>310</v>
      </c>
      <c r="F178" s="168">
        <f>Ведом!F335</f>
        <v>2150.5920000000001</v>
      </c>
      <c r="G178" s="168">
        <f>Ведом!G335</f>
        <v>0</v>
      </c>
    </row>
    <row r="179" spans="1:7" x14ac:dyDescent="0.2">
      <c r="A179" s="46" t="s">
        <v>80</v>
      </c>
      <c r="B179" s="144" t="s">
        <v>223</v>
      </c>
      <c r="C179" s="144" t="s">
        <v>225</v>
      </c>
      <c r="D179" s="186"/>
      <c r="E179" s="187"/>
      <c r="F179" s="167">
        <f>F180+F183</f>
        <v>1833.65</v>
      </c>
      <c r="G179" s="167">
        <f>G180+G183</f>
        <v>1820</v>
      </c>
    </row>
    <row r="180" spans="1:7" ht="25.5" x14ac:dyDescent="0.2">
      <c r="A180" s="46" t="s">
        <v>190</v>
      </c>
      <c r="B180" s="144" t="s">
        <v>223</v>
      </c>
      <c r="C180" s="172" t="s">
        <v>225</v>
      </c>
      <c r="D180" s="187" t="s">
        <v>18</v>
      </c>
      <c r="E180" s="187"/>
      <c r="F180" s="167">
        <f>F181</f>
        <v>298</v>
      </c>
      <c r="G180" s="167">
        <f>G181</f>
        <v>298</v>
      </c>
    </row>
    <row r="181" spans="1:7" x14ac:dyDescent="0.2">
      <c r="A181" s="12" t="s">
        <v>82</v>
      </c>
      <c r="B181" s="143" t="s">
        <v>223</v>
      </c>
      <c r="C181" s="191" t="s">
        <v>225</v>
      </c>
      <c r="D181" s="138" t="s">
        <v>18</v>
      </c>
      <c r="E181" s="161">
        <v>300</v>
      </c>
      <c r="F181" s="168">
        <f>F182</f>
        <v>298</v>
      </c>
      <c r="G181" s="168">
        <f>G182</f>
        <v>298</v>
      </c>
    </row>
    <row r="182" spans="1:7" x14ac:dyDescent="0.2">
      <c r="A182" s="12" t="s">
        <v>83</v>
      </c>
      <c r="B182" s="143" t="s">
        <v>223</v>
      </c>
      <c r="C182" s="191" t="s">
        <v>225</v>
      </c>
      <c r="D182" s="138" t="s">
        <v>18</v>
      </c>
      <c r="E182" s="161">
        <v>320</v>
      </c>
      <c r="F182" s="168">
        <f>Ведом!F118</f>
        <v>298</v>
      </c>
      <c r="G182" s="168">
        <f>Ведом!G118</f>
        <v>298</v>
      </c>
    </row>
    <row r="183" spans="1:7" ht="25.5" x14ac:dyDescent="0.2">
      <c r="A183" s="46" t="s">
        <v>239</v>
      </c>
      <c r="B183" s="144" t="s">
        <v>223</v>
      </c>
      <c r="C183" s="144" t="s">
        <v>225</v>
      </c>
      <c r="D183" s="186">
        <v>4400000000</v>
      </c>
      <c r="E183" s="187"/>
      <c r="F183" s="167">
        <f>F184+F186+F189</f>
        <v>1535.65</v>
      </c>
      <c r="G183" s="167">
        <f>G184+G186+G189</f>
        <v>1522</v>
      </c>
    </row>
    <row r="184" spans="1:7" x14ac:dyDescent="0.2">
      <c r="A184" s="12" t="s">
        <v>82</v>
      </c>
      <c r="B184" s="143" t="s">
        <v>223</v>
      </c>
      <c r="C184" s="143" t="s">
        <v>225</v>
      </c>
      <c r="D184" s="161">
        <v>4400000000</v>
      </c>
      <c r="E184" s="138">
        <v>300</v>
      </c>
      <c r="F184" s="168">
        <f>F185</f>
        <v>1535.65</v>
      </c>
      <c r="G184" s="168">
        <f>G185</f>
        <v>1522</v>
      </c>
    </row>
    <row r="185" spans="1:7" x14ac:dyDescent="0.2">
      <c r="A185" s="12" t="s">
        <v>83</v>
      </c>
      <c r="B185" s="143" t="s">
        <v>223</v>
      </c>
      <c r="C185" s="143" t="s">
        <v>225</v>
      </c>
      <c r="D185" s="161">
        <v>4400000000</v>
      </c>
      <c r="E185" s="138">
        <v>320</v>
      </c>
      <c r="F185" s="168">
        <f>Ведом!F120</f>
        <v>1535.65</v>
      </c>
      <c r="G185" s="168">
        <f>Ведом!G120</f>
        <v>1522</v>
      </c>
    </row>
    <row r="186" spans="1:7" ht="25.5" hidden="1" x14ac:dyDescent="0.2">
      <c r="A186" s="12" t="s">
        <v>130</v>
      </c>
      <c r="B186" s="143" t="s">
        <v>223</v>
      </c>
      <c r="C186" s="143" t="s">
        <v>225</v>
      </c>
      <c r="D186" s="161">
        <v>4400000000</v>
      </c>
      <c r="E186" s="138">
        <v>400</v>
      </c>
      <c r="F186" s="168">
        <f>F187+F188</f>
        <v>0</v>
      </c>
      <c r="G186" s="168">
        <f>G187+G188</f>
        <v>0</v>
      </c>
    </row>
    <row r="187" spans="1:7" hidden="1" x14ac:dyDescent="0.2">
      <c r="A187" s="12" t="s">
        <v>131</v>
      </c>
      <c r="B187" s="143" t="s">
        <v>223</v>
      </c>
      <c r="C187" s="143" t="s">
        <v>225</v>
      </c>
      <c r="D187" s="161">
        <v>4400000000</v>
      </c>
      <c r="E187" s="138">
        <v>410</v>
      </c>
      <c r="F187" s="168">
        <f>Ведом!F268</f>
        <v>0</v>
      </c>
      <c r="G187" s="168">
        <f>Ведом!G268</f>
        <v>0</v>
      </c>
    </row>
    <row r="188" spans="1:7" ht="51" hidden="1" x14ac:dyDescent="0.2">
      <c r="A188" s="12" t="s">
        <v>171</v>
      </c>
      <c r="B188" s="143" t="s">
        <v>223</v>
      </c>
      <c r="C188" s="143" t="s">
        <v>225</v>
      </c>
      <c r="D188" s="161">
        <v>4400000000</v>
      </c>
      <c r="E188" s="138">
        <v>465</v>
      </c>
      <c r="F188" s="168"/>
      <c r="G188" s="168"/>
    </row>
    <row r="189" spans="1:7" hidden="1" x14ac:dyDescent="0.2">
      <c r="A189" s="12" t="s">
        <v>48</v>
      </c>
      <c r="B189" s="143" t="s">
        <v>223</v>
      </c>
      <c r="C189" s="143" t="s">
        <v>225</v>
      </c>
      <c r="D189" s="161">
        <v>4400000000</v>
      </c>
      <c r="E189" s="138">
        <v>800</v>
      </c>
      <c r="F189" s="168">
        <f>F190+F191</f>
        <v>0</v>
      </c>
      <c r="G189" s="168">
        <f>G190+G191</f>
        <v>0</v>
      </c>
    </row>
    <row r="190" spans="1:7" ht="25.5" hidden="1" x14ac:dyDescent="0.2">
      <c r="A190" s="12" t="s">
        <v>101</v>
      </c>
      <c r="B190" s="143" t="s">
        <v>223</v>
      </c>
      <c r="C190" s="143" t="s">
        <v>225</v>
      </c>
      <c r="D190" s="161">
        <v>4400000000</v>
      </c>
      <c r="E190" s="138">
        <v>810</v>
      </c>
      <c r="F190" s="168">
        <f>Ведом!F294</f>
        <v>0</v>
      </c>
      <c r="G190" s="168">
        <f>Ведом!G294</f>
        <v>0</v>
      </c>
    </row>
    <row r="191" spans="1:7" hidden="1" x14ac:dyDescent="0.2">
      <c r="A191" s="31" t="s">
        <v>49</v>
      </c>
      <c r="B191" s="145" t="s">
        <v>223</v>
      </c>
      <c r="C191" s="145" t="s">
        <v>225</v>
      </c>
      <c r="D191" s="161">
        <v>4400000000</v>
      </c>
      <c r="E191" s="138">
        <v>850</v>
      </c>
      <c r="F191" s="168">
        <f>Ведом!F271</f>
        <v>0</v>
      </c>
      <c r="G191" s="168"/>
    </row>
    <row r="192" spans="1:7" x14ac:dyDescent="0.2">
      <c r="A192" s="152" t="s">
        <v>84</v>
      </c>
      <c r="B192" s="147" t="s">
        <v>223</v>
      </c>
      <c r="C192" s="147" t="s">
        <v>218</v>
      </c>
      <c r="D192" s="164"/>
      <c r="E192" s="151"/>
      <c r="F192" s="167">
        <f>F193+F198+F201</f>
        <v>18439.993999999999</v>
      </c>
      <c r="G192" s="167">
        <f>G193+G198+G201</f>
        <v>17887.679</v>
      </c>
    </row>
    <row r="193" spans="1:7" ht="25.5" x14ac:dyDescent="0.2">
      <c r="A193" s="152" t="s">
        <v>190</v>
      </c>
      <c r="B193" s="147" t="s">
        <v>223</v>
      </c>
      <c r="C193" s="147" t="s">
        <v>218</v>
      </c>
      <c r="D193" s="164" t="s">
        <v>18</v>
      </c>
      <c r="E193" s="151"/>
      <c r="F193" s="167">
        <f>F194+F196</f>
        <v>9388</v>
      </c>
      <c r="G193" s="167">
        <f>G194+G196</f>
        <v>9388</v>
      </c>
    </row>
    <row r="194" spans="1:7" x14ac:dyDescent="0.2">
      <c r="A194" s="12" t="s">
        <v>82</v>
      </c>
      <c r="B194" s="143" t="s">
        <v>223</v>
      </c>
      <c r="C194" s="143" t="s">
        <v>218</v>
      </c>
      <c r="D194" s="161" t="s">
        <v>18</v>
      </c>
      <c r="E194" s="138">
        <v>300</v>
      </c>
      <c r="F194" s="168">
        <f>F195</f>
        <v>2347</v>
      </c>
      <c r="G194" s="168">
        <f>G195</f>
        <v>2347</v>
      </c>
    </row>
    <row r="195" spans="1:7" x14ac:dyDescent="0.2">
      <c r="A195" s="12" t="s">
        <v>83</v>
      </c>
      <c r="B195" s="143" t="s">
        <v>223</v>
      </c>
      <c r="C195" s="143" t="s">
        <v>218</v>
      </c>
      <c r="D195" s="161" t="s">
        <v>18</v>
      </c>
      <c r="E195" s="138">
        <v>320</v>
      </c>
      <c r="F195" s="168">
        <f>Ведом!F128</f>
        <v>2347</v>
      </c>
      <c r="G195" s="168">
        <f>Ведом!G128</f>
        <v>2347</v>
      </c>
    </row>
    <row r="196" spans="1:7" x14ac:dyDescent="0.2">
      <c r="A196" s="12" t="s">
        <v>86</v>
      </c>
      <c r="B196" s="143" t="s">
        <v>223</v>
      </c>
      <c r="C196" s="143" t="s">
        <v>218</v>
      </c>
      <c r="D196" s="161" t="s">
        <v>18</v>
      </c>
      <c r="E196" s="138">
        <v>400</v>
      </c>
      <c r="F196" s="168">
        <f>F197</f>
        <v>7041</v>
      </c>
      <c r="G196" s="168">
        <f>G197</f>
        <v>7041</v>
      </c>
    </row>
    <row r="197" spans="1:7" x14ac:dyDescent="0.2">
      <c r="A197" s="12" t="s">
        <v>131</v>
      </c>
      <c r="B197" s="143" t="s">
        <v>223</v>
      </c>
      <c r="C197" s="143" t="s">
        <v>218</v>
      </c>
      <c r="D197" s="161" t="s">
        <v>18</v>
      </c>
      <c r="E197" s="138">
        <v>410</v>
      </c>
      <c r="F197" s="168">
        <f>Ведом!F130</f>
        <v>7041</v>
      </c>
      <c r="G197" s="168">
        <f>Ведом!G130</f>
        <v>7041</v>
      </c>
    </row>
    <row r="198" spans="1:7" ht="25.5" x14ac:dyDescent="0.2">
      <c r="A198" s="46" t="s">
        <v>197</v>
      </c>
      <c r="B198" s="144" t="s">
        <v>223</v>
      </c>
      <c r="C198" s="144" t="s">
        <v>218</v>
      </c>
      <c r="D198" s="186" t="s">
        <v>26</v>
      </c>
      <c r="E198" s="187"/>
      <c r="F198" s="167">
        <f>F199</f>
        <v>1335.2840000000001</v>
      </c>
      <c r="G198" s="167">
        <f>G199</f>
        <v>782.96900000000005</v>
      </c>
    </row>
    <row r="199" spans="1:7" x14ac:dyDescent="0.2">
      <c r="A199" s="12" t="s">
        <v>82</v>
      </c>
      <c r="B199" s="143" t="s">
        <v>223</v>
      </c>
      <c r="C199" s="143" t="s">
        <v>218</v>
      </c>
      <c r="D199" s="161" t="s">
        <v>26</v>
      </c>
      <c r="E199" s="138">
        <v>300</v>
      </c>
      <c r="F199" s="168">
        <f>F200</f>
        <v>1335.2840000000001</v>
      </c>
      <c r="G199" s="168">
        <f>G200</f>
        <v>782.96900000000005</v>
      </c>
    </row>
    <row r="200" spans="1:7" x14ac:dyDescent="0.2">
      <c r="A200" s="12" t="s">
        <v>83</v>
      </c>
      <c r="B200" s="143" t="s">
        <v>223</v>
      </c>
      <c r="C200" s="143" t="s">
        <v>218</v>
      </c>
      <c r="D200" s="161" t="s">
        <v>26</v>
      </c>
      <c r="E200" s="138">
        <v>320</v>
      </c>
      <c r="F200" s="168">
        <f>Ведом!F125</f>
        <v>1335.2840000000001</v>
      </c>
      <c r="G200" s="168">
        <f>Ведом!G125</f>
        <v>782.96900000000005</v>
      </c>
    </row>
    <row r="201" spans="1:7" ht="25.5" x14ac:dyDescent="0.2">
      <c r="A201" s="46" t="s">
        <v>201</v>
      </c>
      <c r="B201" s="144" t="s">
        <v>223</v>
      </c>
      <c r="C201" s="144" t="s">
        <v>218</v>
      </c>
      <c r="D201" s="186" t="s">
        <v>32</v>
      </c>
      <c r="E201" s="187"/>
      <c r="F201" s="167">
        <f>F202</f>
        <v>7716.71</v>
      </c>
      <c r="G201" s="167">
        <f>G202</f>
        <v>7716.71</v>
      </c>
    </row>
    <row r="202" spans="1:7" x14ac:dyDescent="0.2">
      <c r="A202" s="12" t="s">
        <v>46</v>
      </c>
      <c r="B202" s="143" t="s">
        <v>223</v>
      </c>
      <c r="C202" s="143" t="s">
        <v>218</v>
      </c>
      <c r="D202" s="161" t="s">
        <v>32</v>
      </c>
      <c r="E202" s="138">
        <v>200</v>
      </c>
      <c r="F202" s="168">
        <f>F203</f>
        <v>7716.71</v>
      </c>
      <c r="G202" s="168">
        <f>G203</f>
        <v>7716.71</v>
      </c>
    </row>
    <row r="203" spans="1:7" ht="25.5" x14ac:dyDescent="0.2">
      <c r="A203" s="12" t="s">
        <v>47</v>
      </c>
      <c r="B203" s="143" t="s">
        <v>223</v>
      </c>
      <c r="C203" s="143" t="s">
        <v>218</v>
      </c>
      <c r="D203" s="161" t="s">
        <v>32</v>
      </c>
      <c r="E203" s="138">
        <v>240</v>
      </c>
      <c r="F203" s="168">
        <f>Ведом!F343</f>
        <v>7716.71</v>
      </c>
      <c r="G203" s="168">
        <f>Ведом!G343</f>
        <v>7716.71</v>
      </c>
    </row>
    <row r="204" spans="1:7" x14ac:dyDescent="0.2">
      <c r="A204" s="46" t="s">
        <v>143</v>
      </c>
      <c r="B204" s="144" t="s">
        <v>223</v>
      </c>
      <c r="C204" s="144" t="s">
        <v>227</v>
      </c>
      <c r="D204" s="186"/>
      <c r="E204" s="187"/>
      <c r="F204" s="167">
        <f t="shared" ref="F204:G206" si="9">F205</f>
        <v>50</v>
      </c>
      <c r="G204" s="167">
        <f t="shared" si="9"/>
        <v>0</v>
      </c>
    </row>
    <row r="205" spans="1:7" ht="25.5" x14ac:dyDescent="0.2">
      <c r="A205" s="31" t="s">
        <v>198</v>
      </c>
      <c r="B205" s="145" t="s">
        <v>223</v>
      </c>
      <c r="C205" s="145" t="s">
        <v>227</v>
      </c>
      <c r="D205" s="162">
        <v>4300000000</v>
      </c>
      <c r="E205" s="77"/>
      <c r="F205" s="168">
        <f t="shared" si="9"/>
        <v>50</v>
      </c>
      <c r="G205" s="168">
        <f t="shared" si="9"/>
        <v>0</v>
      </c>
    </row>
    <row r="206" spans="1:7" ht="25.5" x14ac:dyDescent="0.2">
      <c r="A206" s="31" t="s">
        <v>66</v>
      </c>
      <c r="B206" s="145" t="s">
        <v>223</v>
      </c>
      <c r="C206" s="145" t="s">
        <v>227</v>
      </c>
      <c r="D206" s="162">
        <v>4300000000</v>
      </c>
      <c r="E206" s="77">
        <v>600</v>
      </c>
      <c r="F206" s="168">
        <f t="shared" si="9"/>
        <v>50</v>
      </c>
      <c r="G206" s="168">
        <f t="shared" si="9"/>
        <v>0</v>
      </c>
    </row>
    <row r="207" spans="1:7" x14ac:dyDescent="0.2">
      <c r="A207" s="31" t="s">
        <v>67</v>
      </c>
      <c r="B207" s="145" t="s">
        <v>223</v>
      </c>
      <c r="C207" s="145" t="s">
        <v>227</v>
      </c>
      <c r="D207" s="162">
        <v>4300000000</v>
      </c>
      <c r="E207" s="77">
        <v>620</v>
      </c>
      <c r="F207" s="168">
        <f>Ведом!F134</f>
        <v>50</v>
      </c>
      <c r="G207" s="168">
        <f>Ведом!G133</f>
        <v>0</v>
      </c>
    </row>
    <row r="208" spans="1:7" x14ac:dyDescent="0.2">
      <c r="A208" s="46" t="s">
        <v>89</v>
      </c>
      <c r="B208" s="144" t="s">
        <v>221</v>
      </c>
      <c r="C208" s="144" t="s">
        <v>214</v>
      </c>
      <c r="D208" s="186"/>
      <c r="E208" s="187"/>
      <c r="F208" s="167">
        <f>F209</f>
        <v>4827.1239999999998</v>
      </c>
      <c r="G208" s="167">
        <f>G209</f>
        <v>0</v>
      </c>
    </row>
    <row r="209" spans="1:7" x14ac:dyDescent="0.2">
      <c r="A209" s="46" t="s">
        <v>90</v>
      </c>
      <c r="B209" s="144" t="s">
        <v>221</v>
      </c>
      <c r="C209" s="144" t="s">
        <v>213</v>
      </c>
      <c r="D209" s="186"/>
      <c r="E209" s="187"/>
      <c r="F209" s="167">
        <f>F210+F213</f>
        <v>4827.1239999999998</v>
      </c>
      <c r="G209" s="167">
        <f>G210+G213</f>
        <v>0</v>
      </c>
    </row>
    <row r="210" spans="1:7" ht="25.5" x14ac:dyDescent="0.2">
      <c r="A210" s="46" t="s">
        <v>210</v>
      </c>
      <c r="B210" s="144" t="s">
        <v>221</v>
      </c>
      <c r="C210" s="144" t="s">
        <v>213</v>
      </c>
      <c r="D210" s="186" t="s">
        <v>23</v>
      </c>
      <c r="E210" s="187"/>
      <c r="F210" s="167">
        <f>F211</f>
        <v>1742.712</v>
      </c>
      <c r="G210" s="167">
        <f>G211</f>
        <v>0</v>
      </c>
    </row>
    <row r="211" spans="1:7" ht="25.5" x14ac:dyDescent="0.2">
      <c r="A211" s="12" t="s">
        <v>66</v>
      </c>
      <c r="B211" s="143" t="s">
        <v>221</v>
      </c>
      <c r="C211" s="143" t="s">
        <v>213</v>
      </c>
      <c r="D211" s="161" t="s">
        <v>23</v>
      </c>
      <c r="E211" s="138">
        <v>600</v>
      </c>
      <c r="F211" s="168">
        <f>F212</f>
        <v>1742.712</v>
      </c>
      <c r="G211" s="168">
        <f>G212</f>
        <v>0</v>
      </c>
    </row>
    <row r="212" spans="1:7" x14ac:dyDescent="0.2">
      <c r="A212" s="12" t="s">
        <v>67</v>
      </c>
      <c r="B212" s="143" t="s">
        <v>221</v>
      </c>
      <c r="C212" s="143" t="s">
        <v>213</v>
      </c>
      <c r="D212" s="161" t="s">
        <v>23</v>
      </c>
      <c r="E212" s="138">
        <v>620</v>
      </c>
      <c r="F212" s="168">
        <f>Ведом!F151</f>
        <v>1742.712</v>
      </c>
      <c r="G212" s="168">
        <f>Ведом!G151</f>
        <v>0</v>
      </c>
    </row>
    <row r="213" spans="1:7" ht="25.5" x14ac:dyDescent="0.2">
      <c r="A213" s="65" t="s">
        <v>195</v>
      </c>
      <c r="B213" s="146" t="s">
        <v>221</v>
      </c>
      <c r="C213" s="146" t="s">
        <v>213</v>
      </c>
      <c r="D213" s="163">
        <v>4700000000</v>
      </c>
      <c r="E213" s="150"/>
      <c r="F213" s="167">
        <f>F214</f>
        <v>3084.4119999999998</v>
      </c>
      <c r="G213" s="167">
        <f>G214</f>
        <v>0</v>
      </c>
    </row>
    <row r="214" spans="1:7" ht="25.5" x14ac:dyDescent="0.2">
      <c r="A214" s="31" t="s">
        <v>66</v>
      </c>
      <c r="B214" s="145" t="s">
        <v>221</v>
      </c>
      <c r="C214" s="145" t="s">
        <v>213</v>
      </c>
      <c r="D214" s="162">
        <v>4700000000</v>
      </c>
      <c r="E214" s="77">
        <v>600</v>
      </c>
      <c r="F214" s="168">
        <f>F215</f>
        <v>3084.4119999999998</v>
      </c>
      <c r="G214" s="168">
        <f>G215</f>
        <v>0</v>
      </c>
    </row>
    <row r="215" spans="1:7" x14ac:dyDescent="0.2">
      <c r="A215" s="31" t="s">
        <v>67</v>
      </c>
      <c r="B215" s="145" t="s">
        <v>221</v>
      </c>
      <c r="C215" s="145" t="s">
        <v>213</v>
      </c>
      <c r="D215" s="162">
        <v>4700000000</v>
      </c>
      <c r="E215" s="77">
        <v>620</v>
      </c>
      <c r="F215" s="168">
        <f>Ведом!F154</f>
        <v>3084.4119999999998</v>
      </c>
      <c r="G215" s="168">
        <f>Ведом!G154</f>
        <v>0</v>
      </c>
    </row>
    <row r="216" spans="1:7" x14ac:dyDescent="0.2">
      <c r="A216" s="152" t="s">
        <v>110</v>
      </c>
      <c r="B216" s="147" t="s">
        <v>220</v>
      </c>
      <c r="C216" s="147" t="s">
        <v>214</v>
      </c>
      <c r="D216" s="164"/>
      <c r="E216" s="151"/>
      <c r="F216" s="167">
        <f t="shared" ref="F216:G219" si="10">F217</f>
        <v>2422.5050000000001</v>
      </c>
      <c r="G216" s="167">
        <f t="shared" si="10"/>
        <v>0</v>
      </c>
    </row>
    <row r="217" spans="1:7" x14ac:dyDescent="0.2">
      <c r="A217" s="152" t="s">
        <v>111</v>
      </c>
      <c r="B217" s="147" t="s">
        <v>220</v>
      </c>
      <c r="C217" s="147" t="s">
        <v>215</v>
      </c>
      <c r="D217" s="164"/>
      <c r="E217" s="151"/>
      <c r="F217" s="167">
        <f t="shared" si="10"/>
        <v>2422.5050000000001</v>
      </c>
      <c r="G217" s="167">
        <f t="shared" si="10"/>
        <v>0</v>
      </c>
    </row>
    <row r="218" spans="1:7" ht="25.5" x14ac:dyDescent="0.2">
      <c r="A218" s="12" t="s">
        <v>208</v>
      </c>
      <c r="B218" s="143" t="s">
        <v>220</v>
      </c>
      <c r="C218" s="143" t="s">
        <v>215</v>
      </c>
      <c r="D218" s="161" t="s">
        <v>40</v>
      </c>
      <c r="E218" s="138"/>
      <c r="F218" s="168">
        <f t="shared" si="10"/>
        <v>2422.5050000000001</v>
      </c>
      <c r="G218" s="168">
        <f t="shared" si="10"/>
        <v>0</v>
      </c>
    </row>
    <row r="219" spans="1:7" ht="25.5" x14ac:dyDescent="0.2">
      <c r="A219" s="12" t="s">
        <v>66</v>
      </c>
      <c r="B219" s="143" t="s">
        <v>220</v>
      </c>
      <c r="C219" s="143" t="s">
        <v>215</v>
      </c>
      <c r="D219" s="161" t="s">
        <v>40</v>
      </c>
      <c r="E219" s="138">
        <v>600</v>
      </c>
      <c r="F219" s="168">
        <f t="shared" si="10"/>
        <v>2422.5050000000001</v>
      </c>
      <c r="G219" s="168">
        <f t="shared" si="10"/>
        <v>0</v>
      </c>
    </row>
    <row r="220" spans="1:7" x14ac:dyDescent="0.2">
      <c r="A220" s="12" t="s">
        <v>67</v>
      </c>
      <c r="B220" s="143" t="s">
        <v>220</v>
      </c>
      <c r="C220" s="143" t="s">
        <v>215</v>
      </c>
      <c r="D220" s="161" t="s">
        <v>40</v>
      </c>
      <c r="E220" s="138">
        <v>620</v>
      </c>
      <c r="F220" s="168">
        <f>Ведом!F349</f>
        <v>2422.5050000000001</v>
      </c>
      <c r="G220" s="168">
        <f>Ведом!G349</f>
        <v>0</v>
      </c>
    </row>
    <row r="221" spans="1:7" x14ac:dyDescent="0.2">
      <c r="A221" s="152" t="s">
        <v>167</v>
      </c>
      <c r="B221" s="147" t="s">
        <v>219</v>
      </c>
      <c r="C221" s="147" t="s">
        <v>214</v>
      </c>
      <c r="D221" s="164"/>
      <c r="E221" s="151"/>
      <c r="F221" s="167">
        <f t="shared" ref="F221:G224" si="11">F222</f>
        <v>2020</v>
      </c>
      <c r="G221" s="167">
        <f t="shared" si="11"/>
        <v>0</v>
      </c>
    </row>
    <row r="222" spans="1:7" x14ac:dyDescent="0.2">
      <c r="A222" s="152" t="s">
        <v>161</v>
      </c>
      <c r="B222" s="147" t="s">
        <v>219</v>
      </c>
      <c r="C222" s="147" t="s">
        <v>213</v>
      </c>
      <c r="D222" s="164"/>
      <c r="E222" s="151"/>
      <c r="F222" s="167">
        <f t="shared" si="11"/>
        <v>2020</v>
      </c>
      <c r="G222" s="167">
        <f t="shared" si="11"/>
        <v>0</v>
      </c>
    </row>
    <row r="223" spans="1:7" ht="25.5" x14ac:dyDescent="0.2">
      <c r="A223" s="153" t="s">
        <v>189</v>
      </c>
      <c r="B223" s="154" t="s">
        <v>219</v>
      </c>
      <c r="C223" s="154" t="s">
        <v>213</v>
      </c>
      <c r="D223" s="165" t="s">
        <v>12</v>
      </c>
      <c r="E223" s="155"/>
      <c r="F223" s="168">
        <f t="shared" si="11"/>
        <v>2020</v>
      </c>
      <c r="G223" s="168">
        <f t="shared" si="11"/>
        <v>0</v>
      </c>
    </row>
    <row r="224" spans="1:7" x14ac:dyDescent="0.2">
      <c r="A224" s="12" t="s">
        <v>57</v>
      </c>
      <c r="B224" s="143" t="s">
        <v>219</v>
      </c>
      <c r="C224" s="143" t="s">
        <v>213</v>
      </c>
      <c r="D224" s="161" t="s">
        <v>12</v>
      </c>
      <c r="E224" s="138">
        <v>700</v>
      </c>
      <c r="F224" s="168">
        <f t="shared" si="11"/>
        <v>2020</v>
      </c>
      <c r="G224" s="168">
        <f t="shared" si="11"/>
        <v>0</v>
      </c>
    </row>
    <row r="225" spans="1:7" x14ac:dyDescent="0.2">
      <c r="A225" s="12" t="s">
        <v>58</v>
      </c>
      <c r="B225" s="143" t="s">
        <v>219</v>
      </c>
      <c r="C225" s="143" t="s">
        <v>213</v>
      </c>
      <c r="D225" s="161" t="s">
        <v>12</v>
      </c>
      <c r="E225" s="138">
        <v>730</v>
      </c>
      <c r="F225" s="168">
        <f>Ведом!F48</f>
        <v>2020</v>
      </c>
      <c r="G225" s="168">
        <f>Ведом!G47</f>
        <v>0</v>
      </c>
    </row>
    <row r="226" spans="1:7" ht="25.5" x14ac:dyDescent="0.2">
      <c r="A226" s="46" t="s">
        <v>168</v>
      </c>
      <c r="B226" s="144" t="s">
        <v>228</v>
      </c>
      <c r="C226" s="144" t="s">
        <v>214</v>
      </c>
      <c r="D226" s="186"/>
      <c r="E226" s="187"/>
      <c r="F226" s="167">
        <f>F227+F231</f>
        <v>38662.67</v>
      </c>
      <c r="G226" s="167">
        <f>G227+G231</f>
        <v>390</v>
      </c>
    </row>
    <row r="227" spans="1:7" ht="25.5" x14ac:dyDescent="0.2">
      <c r="A227" s="46" t="s">
        <v>59</v>
      </c>
      <c r="B227" s="144" t="s">
        <v>228</v>
      </c>
      <c r="C227" s="144" t="s">
        <v>213</v>
      </c>
      <c r="D227" s="186"/>
      <c r="E227" s="187"/>
      <c r="F227" s="167">
        <f>Ведом!F52</f>
        <v>24915</v>
      </c>
      <c r="G227" s="167">
        <f>Ведом!G52</f>
        <v>390</v>
      </c>
    </row>
    <row r="228" spans="1:7" ht="25.5" x14ac:dyDescent="0.2">
      <c r="A228" s="12" t="s">
        <v>189</v>
      </c>
      <c r="B228" s="143" t="s">
        <v>228</v>
      </c>
      <c r="C228" s="143" t="s">
        <v>213</v>
      </c>
      <c r="D228" s="161" t="s">
        <v>12</v>
      </c>
      <c r="E228" s="138"/>
      <c r="F228" s="168">
        <f>F229</f>
        <v>24915</v>
      </c>
      <c r="G228" s="168">
        <f>G229</f>
        <v>390</v>
      </c>
    </row>
    <row r="229" spans="1:7" x14ac:dyDescent="0.2">
      <c r="A229" s="12" t="s">
        <v>54</v>
      </c>
      <c r="B229" s="143" t="s">
        <v>228</v>
      </c>
      <c r="C229" s="143" t="s">
        <v>213</v>
      </c>
      <c r="D229" s="161" t="s">
        <v>12</v>
      </c>
      <c r="E229" s="138">
        <v>500</v>
      </c>
      <c r="F229" s="168">
        <f>F230</f>
        <v>24915</v>
      </c>
      <c r="G229" s="168">
        <f>G230</f>
        <v>390</v>
      </c>
    </row>
    <row r="230" spans="1:7" x14ac:dyDescent="0.2">
      <c r="A230" s="12" t="s">
        <v>60</v>
      </c>
      <c r="B230" s="143" t="s">
        <v>228</v>
      </c>
      <c r="C230" s="143" t="s">
        <v>213</v>
      </c>
      <c r="D230" s="161" t="s">
        <v>12</v>
      </c>
      <c r="E230" s="138">
        <v>510</v>
      </c>
      <c r="F230" s="168">
        <f>Ведом!F52</f>
        <v>24915</v>
      </c>
      <c r="G230" s="168">
        <f>Ведом!G52</f>
        <v>390</v>
      </c>
    </row>
    <row r="231" spans="1:7" x14ac:dyDescent="0.2">
      <c r="A231" s="46" t="s">
        <v>160</v>
      </c>
      <c r="B231" s="144" t="s">
        <v>228</v>
      </c>
      <c r="C231" s="144" t="s">
        <v>225</v>
      </c>
      <c r="D231" s="186"/>
      <c r="E231" s="187"/>
      <c r="F231" s="167">
        <f>F233</f>
        <v>13747.67</v>
      </c>
      <c r="G231" s="167">
        <f>G233</f>
        <v>0</v>
      </c>
    </row>
    <row r="232" spans="1:7" ht="25.5" x14ac:dyDescent="0.2">
      <c r="A232" s="12" t="s">
        <v>189</v>
      </c>
      <c r="B232" s="143" t="s">
        <v>228</v>
      </c>
      <c r="C232" s="143" t="s">
        <v>225</v>
      </c>
      <c r="D232" s="161" t="s">
        <v>12</v>
      </c>
      <c r="E232" s="138"/>
      <c r="F232" s="168">
        <f>F233</f>
        <v>13747.67</v>
      </c>
      <c r="G232" s="168">
        <f>G233</f>
        <v>0</v>
      </c>
    </row>
    <row r="233" spans="1:7" x14ac:dyDescent="0.2">
      <c r="A233" s="12" t="s">
        <v>54</v>
      </c>
      <c r="B233" s="143" t="s">
        <v>228</v>
      </c>
      <c r="C233" s="143" t="s">
        <v>225</v>
      </c>
      <c r="D233" s="161" t="s">
        <v>12</v>
      </c>
      <c r="E233" s="138">
        <v>500</v>
      </c>
      <c r="F233" s="168">
        <f>F234</f>
        <v>13747.67</v>
      </c>
      <c r="G233" s="168">
        <f>G234</f>
        <v>0</v>
      </c>
    </row>
    <row r="234" spans="1:7" x14ac:dyDescent="0.2">
      <c r="A234" s="12" t="s">
        <v>55</v>
      </c>
      <c r="B234" s="143" t="s">
        <v>228</v>
      </c>
      <c r="C234" s="143" t="s">
        <v>225</v>
      </c>
      <c r="D234" s="161" t="s">
        <v>12</v>
      </c>
      <c r="E234" s="138">
        <v>540</v>
      </c>
      <c r="F234" s="168">
        <f>Ведом!F56</f>
        <v>13747.67</v>
      </c>
      <c r="G234" s="168">
        <f>Ведом!G56</f>
        <v>0</v>
      </c>
    </row>
  </sheetData>
  <mergeCells count="8">
    <mergeCell ref="A11:E11"/>
    <mergeCell ref="B9:B10"/>
    <mergeCell ref="C9:C10"/>
    <mergeCell ref="A7:G7"/>
    <mergeCell ref="A9:A10"/>
    <mergeCell ref="D9:D10"/>
    <mergeCell ref="E9:E10"/>
    <mergeCell ref="F9:G9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Ведом</vt:lpstr>
      <vt:lpstr>Для работы </vt:lpstr>
      <vt:lpstr>ЦСР_МП</vt:lpstr>
      <vt:lpstr>ФКР_МП</vt:lpstr>
      <vt:lpstr>Ведом!Область_печати</vt:lpstr>
      <vt:lpstr>'Для работы '!Область_печати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2023-12-20T04:56:24Z</cp:lastPrinted>
  <dcterms:created xsi:type="dcterms:W3CDTF">2016-12-23T12:59:32Z</dcterms:created>
  <dcterms:modified xsi:type="dcterms:W3CDTF">2023-12-26T09:59:12Z</dcterms:modified>
</cp:coreProperties>
</file>