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5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6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7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8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drawings/drawing9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drawings/drawing10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drawings/drawing11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Марина\Desktop\ПРОЕКТ БЮДЖЕТА 2024\"/>
    </mc:Choice>
  </mc:AlternateContent>
  <bookViews>
    <workbookView xWindow="120" yWindow="1290" windowWidth="15510" windowHeight="9495"/>
  </bookViews>
  <sheets>
    <sheet name="текст" sheetId="11" r:id="rId1"/>
    <sheet name="доходы  прил 1" sheetId="8" r:id="rId2"/>
    <sheet name="Ведом прил 2" sheetId="1" r:id="rId3"/>
    <sheet name="Функц прил 3" sheetId="2" r:id="rId4"/>
    <sheet name="прил 4 " sheetId="13" r:id="rId5"/>
    <sheet name="прил 5 " sheetId="14" r:id="rId6"/>
    <sheet name="прил 6 " sheetId="15" r:id="rId7"/>
    <sheet name="прил 7" sheetId="16" r:id="rId8"/>
    <sheet name="прил 8" sheetId="7" r:id="rId9"/>
    <sheet name="прил 9" sheetId="17" r:id="rId10"/>
    <sheet name="ЦСР прил 10 " sheetId="12" r:id="rId11"/>
  </sheets>
  <externalReferences>
    <externalReference r:id="rId12"/>
    <externalReference r:id="rId13"/>
  </externalReferences>
  <definedNames>
    <definedName name="_xlnm._FilterDatabase" localSheetId="2" hidden="1">'Ведом прил 2'!$A$7:$G$14</definedName>
    <definedName name="_xlnm._FilterDatabase" localSheetId="1" hidden="1">'доходы  прил 1'!$A$6:$E$10</definedName>
    <definedName name="_xlnm._FilterDatabase" localSheetId="0" hidden="1">текст!$A$6:$D$14</definedName>
    <definedName name="Items" localSheetId="1">#REF!</definedName>
    <definedName name="Items" localSheetId="4">#REF!</definedName>
    <definedName name="Items" localSheetId="5">#REF!</definedName>
    <definedName name="Items" localSheetId="6">#REF!</definedName>
    <definedName name="Items" localSheetId="7">#REF!</definedName>
    <definedName name="Items" localSheetId="9">#REF!</definedName>
    <definedName name="Items" localSheetId="0">#REF!</definedName>
    <definedName name="Items" localSheetId="10">#REF!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2">'Ведом прил 2'!$A$1:$G$225</definedName>
    <definedName name="_xlnm.Print_Area" localSheetId="1">'доходы  прил 1'!$A$1:$E$37</definedName>
    <definedName name="_xlnm.Print_Area" localSheetId="4">'прил 4 '!$A$1:$I$182</definedName>
    <definedName name="_xlnm.Print_Area" localSheetId="5">'прил 5 '!$A$1:$F$32</definedName>
    <definedName name="_xlnm.Print_Area" localSheetId="6">'прил 6 '!$A$1:$F$49</definedName>
    <definedName name="_xlnm.Print_Area" localSheetId="7">'прил 7'!$A$1:$E$25</definedName>
    <definedName name="_xlnm.Print_Area" localSheetId="8">'прил 8'!$A$1:$H$24</definedName>
    <definedName name="_xlnm.Print_Area" localSheetId="9">'прил 9'!$A$1:$E$115</definedName>
    <definedName name="_xlnm.Print_Area" localSheetId="0">текст!$A$1:$D$42</definedName>
    <definedName name="_xlnm.Print_Area" localSheetId="3">'Функц прил 3'!$A$1:$D$106</definedName>
    <definedName name="_xlnm.Print_Area" localSheetId="10">'ЦСР прил 10 '!$A$1:$G$44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/>
</workbook>
</file>

<file path=xl/calcChain.xml><?xml version="1.0" encoding="utf-8"?>
<calcChain xmlns="http://schemas.openxmlformats.org/spreadsheetml/2006/main">
  <c r="G20" i="12" l="1"/>
  <c r="E20" i="12"/>
  <c r="E19" i="17"/>
  <c r="F16" i="14"/>
  <c r="D16" i="14"/>
  <c r="I48" i="13"/>
  <c r="H48" i="13"/>
  <c r="G48" i="13"/>
  <c r="F48" i="13"/>
  <c r="I51" i="13"/>
  <c r="H51" i="13"/>
  <c r="G51" i="13"/>
  <c r="F51" i="13"/>
  <c r="G48" i="1"/>
  <c r="G49" i="1"/>
  <c r="G52" i="1"/>
  <c r="F188" i="1" l="1"/>
  <c r="D16" i="17"/>
  <c r="F84" i="1"/>
  <c r="F85" i="1"/>
  <c r="D19" i="17" l="1"/>
  <c r="D23" i="17"/>
  <c r="F27" i="1"/>
  <c r="F52" i="1"/>
  <c r="F71" i="1"/>
  <c r="F69" i="1"/>
  <c r="F68" i="1" s="1"/>
  <c r="G188" i="1" l="1"/>
  <c r="G43" i="12" l="1"/>
  <c r="G42" i="12"/>
  <c r="G41" i="12" s="1"/>
  <c r="G40" i="12" s="1"/>
  <c r="F42" i="12"/>
  <c r="F41" i="12" s="1"/>
  <c r="F40" i="12" s="1"/>
  <c r="G39" i="12"/>
  <c r="G38" i="12" s="1"/>
  <c r="G37" i="12" s="1"/>
  <c r="F39" i="12"/>
  <c r="F38" i="12" s="1"/>
  <c r="F37" i="12" s="1"/>
  <c r="G36" i="12"/>
  <c r="F36" i="12"/>
  <c r="G35" i="12"/>
  <c r="G34" i="12" s="1"/>
  <c r="F35" i="12"/>
  <c r="F34" i="12" s="1"/>
  <c r="G33" i="12"/>
  <c r="G32" i="12" s="1"/>
  <c r="G29" i="12" s="1"/>
  <c r="G28" i="12" s="1"/>
  <c r="G31" i="12"/>
  <c r="G30" i="12" s="1"/>
  <c r="F31" i="12"/>
  <c r="F30" i="12" s="1"/>
  <c r="G27" i="12"/>
  <c r="G26" i="12" s="1"/>
  <c r="G25" i="12" s="1"/>
  <c r="F27" i="12"/>
  <c r="F26" i="12" s="1"/>
  <c r="F25" i="12" s="1"/>
  <c r="G24" i="12"/>
  <c r="G23" i="12" s="1"/>
  <c r="F24" i="12"/>
  <c r="F23" i="12" s="1"/>
  <c r="G22" i="12"/>
  <c r="G21" i="12" s="1"/>
  <c r="F22" i="12"/>
  <c r="F21" i="12" s="1"/>
  <c r="F20" i="12"/>
  <c r="F19" i="12" s="1"/>
  <c r="F18" i="12"/>
  <c r="G17" i="12"/>
  <c r="F17" i="12"/>
  <c r="G14" i="12"/>
  <c r="G13" i="12" s="1"/>
  <c r="G12" i="12" s="1"/>
  <c r="E17" i="12"/>
  <c r="D17" i="12"/>
  <c r="D18" i="12"/>
  <c r="D16" i="12" s="1"/>
  <c r="D20" i="12"/>
  <c r="D22" i="12"/>
  <c r="D24" i="12"/>
  <c r="F16" i="12" l="1"/>
  <c r="F15" i="12" s="1"/>
  <c r="E31" i="14"/>
  <c r="F43" i="12" s="1"/>
  <c r="C31" i="14"/>
  <c r="D43" i="12" s="1"/>
  <c r="E43" i="12" l="1"/>
  <c r="E42" i="12"/>
  <c r="E41" i="12" s="1"/>
  <c r="E40" i="12" s="1"/>
  <c r="D42" i="12"/>
  <c r="D41" i="12" s="1"/>
  <c r="D40" i="12" s="1"/>
  <c r="E39" i="12"/>
  <c r="E38" i="12" s="1"/>
  <c r="E37" i="12" s="1"/>
  <c r="D39" i="12"/>
  <c r="D38" i="12" s="1"/>
  <c r="D37" i="12" s="1"/>
  <c r="E36" i="12"/>
  <c r="E35" i="12" s="1"/>
  <c r="E34" i="12" s="1"/>
  <c r="D36" i="12"/>
  <c r="D35" i="12" s="1"/>
  <c r="D34" i="12" s="1"/>
  <c r="E33" i="12"/>
  <c r="E32" i="12" s="1"/>
  <c r="E29" i="12" s="1"/>
  <c r="E28" i="12" s="1"/>
  <c r="E31" i="12"/>
  <c r="E30" i="12" s="1"/>
  <c r="D31" i="12"/>
  <c r="D30" i="12"/>
  <c r="E27" i="12"/>
  <c r="E26" i="12" s="1"/>
  <c r="E25" i="12" s="1"/>
  <c r="D27" i="12"/>
  <c r="D26" i="12" s="1"/>
  <c r="D25" i="12" s="1"/>
  <c r="E24" i="12"/>
  <c r="E23" i="12" s="1"/>
  <c r="D23" i="12"/>
  <c r="E22" i="12"/>
  <c r="E21" i="12" s="1"/>
  <c r="D21" i="12"/>
  <c r="D19" i="12"/>
  <c r="B15" i="12"/>
  <c r="E14" i="12"/>
  <c r="E13" i="12" s="1"/>
  <c r="E12" i="12" s="1"/>
  <c r="E38" i="17"/>
  <c r="E37" i="17" s="1"/>
  <c r="E36" i="17" s="1"/>
  <c r="D38" i="17"/>
  <c r="D37" i="17"/>
  <c r="D36" i="17" s="1"/>
  <c r="E35" i="17"/>
  <c r="E34" i="17" s="1"/>
  <c r="E33" i="17" s="1"/>
  <c r="D35" i="17"/>
  <c r="D34" i="17" s="1"/>
  <c r="D33" i="17" s="1"/>
  <c r="E32" i="17"/>
  <c r="E31" i="17" s="1"/>
  <c r="E30" i="17" s="1"/>
  <c r="D32" i="17"/>
  <c r="D31" i="17"/>
  <c r="D30" i="17" s="1"/>
  <c r="E29" i="17"/>
  <c r="E28" i="17" s="1"/>
  <c r="E25" i="17" s="1"/>
  <c r="E24" i="17" s="1"/>
  <c r="D29" i="17"/>
  <c r="D28" i="17" s="1"/>
  <c r="D25" i="17" s="1"/>
  <c r="D24" i="17" s="1"/>
  <c r="E27" i="17"/>
  <c r="E26" i="17" s="1"/>
  <c r="D27" i="17"/>
  <c r="D26" i="17" s="1"/>
  <c r="E23" i="17"/>
  <c r="E22" i="17" s="1"/>
  <c r="D22" i="17"/>
  <c r="E21" i="17"/>
  <c r="E20" i="17" s="1"/>
  <c r="D21" i="17"/>
  <c r="D20" i="17" s="1"/>
  <c r="D18" i="17"/>
  <c r="E17" i="17"/>
  <c r="D17" i="17"/>
  <c r="E16" i="17"/>
  <c r="B14" i="17"/>
  <c r="B15" i="17" s="1"/>
  <c r="E13" i="17"/>
  <c r="E12" i="17" s="1"/>
  <c r="E11" i="17" s="1"/>
  <c r="D13" i="17"/>
  <c r="D12" i="17" s="1"/>
  <c r="D11" i="17" s="1"/>
  <c r="E15" i="17" l="1"/>
  <c r="D15" i="17"/>
  <c r="D14" i="17" s="1"/>
  <c r="D39" i="17" s="1"/>
  <c r="D15" i="12"/>
  <c r="B16" i="17"/>
  <c r="B17" i="17"/>
  <c r="B18" i="17" s="1"/>
  <c r="F31" i="14"/>
  <c r="D31" i="14"/>
  <c r="F30" i="14"/>
  <c r="F29" i="14" s="1"/>
  <c r="D30" i="14"/>
  <c r="D29" i="14" s="1"/>
  <c r="F26" i="14"/>
  <c r="D26" i="14"/>
  <c r="F23" i="14"/>
  <c r="F22" i="14" s="1"/>
  <c r="D23" i="14"/>
  <c r="D22" i="14"/>
  <c r="F21" i="14"/>
  <c r="F20" i="14" s="1"/>
  <c r="D21" i="14"/>
  <c r="D20" i="14" s="1"/>
  <c r="F15" i="14"/>
  <c r="D15" i="14"/>
  <c r="F14" i="14"/>
  <c r="D14" i="14"/>
  <c r="F12" i="14"/>
  <c r="D12" i="14"/>
  <c r="I178" i="13"/>
  <c r="H178" i="13"/>
  <c r="H177" i="13" s="1"/>
  <c r="H176" i="13" s="1"/>
  <c r="G178" i="13"/>
  <c r="G177" i="13" s="1"/>
  <c r="G176" i="13" s="1"/>
  <c r="F178" i="13"/>
  <c r="I177" i="13"/>
  <c r="I176" i="13" s="1"/>
  <c r="F177" i="13"/>
  <c r="F176" i="13"/>
  <c r="I175" i="13"/>
  <c r="H175" i="13"/>
  <c r="G175" i="13"/>
  <c r="F175" i="13"/>
  <c r="I174" i="13"/>
  <c r="H174" i="13"/>
  <c r="G174" i="13"/>
  <c r="F174" i="13"/>
  <c r="I172" i="13"/>
  <c r="H172" i="13"/>
  <c r="G172" i="13"/>
  <c r="G166" i="13" s="1"/>
  <c r="G165" i="13" s="1"/>
  <c r="F172" i="13"/>
  <c r="F166" i="13" s="1"/>
  <c r="I166" i="13"/>
  <c r="I165" i="13" s="1"/>
  <c r="H166" i="13"/>
  <c r="H163" i="13"/>
  <c r="H162" i="13" s="1"/>
  <c r="H161" i="13" s="1"/>
  <c r="F163" i="13"/>
  <c r="F162" i="13" s="1"/>
  <c r="F161" i="13" s="1"/>
  <c r="I159" i="13"/>
  <c r="H159" i="13"/>
  <c r="G159" i="13"/>
  <c r="G158" i="13" s="1"/>
  <c r="F159" i="13"/>
  <c r="F158" i="13" s="1"/>
  <c r="F157" i="13" s="1"/>
  <c r="I158" i="13"/>
  <c r="H158" i="13"/>
  <c r="H157" i="13" s="1"/>
  <c r="I157" i="13"/>
  <c r="G157" i="13"/>
  <c r="I155" i="13"/>
  <c r="H155" i="13"/>
  <c r="G155" i="13"/>
  <c r="F155" i="13"/>
  <c r="I153" i="13"/>
  <c r="H153" i="13"/>
  <c r="G153" i="13"/>
  <c r="F153" i="13"/>
  <c r="I151" i="13"/>
  <c r="H151" i="13"/>
  <c r="G151" i="13"/>
  <c r="F151" i="13"/>
  <c r="H148" i="13"/>
  <c r="H147" i="13" s="1"/>
  <c r="F148" i="13"/>
  <c r="F147" i="13"/>
  <c r="I145" i="13"/>
  <c r="I144" i="13" s="1"/>
  <c r="I143" i="13" s="1"/>
  <c r="I142" i="13" s="1"/>
  <c r="H145" i="13"/>
  <c r="H144" i="13" s="1"/>
  <c r="H143" i="13" s="1"/>
  <c r="G145" i="13"/>
  <c r="F145" i="13"/>
  <c r="F144" i="13" s="1"/>
  <c r="F143" i="13" s="1"/>
  <c r="F142" i="13" s="1"/>
  <c r="G144" i="13"/>
  <c r="G143" i="13" s="1"/>
  <c r="G142" i="13" s="1"/>
  <c r="H140" i="13"/>
  <c r="H139" i="13" s="1"/>
  <c r="H138" i="13" s="1"/>
  <c r="H137" i="13" s="1"/>
  <c r="H136" i="13" s="1"/>
  <c r="H135" i="13" s="1"/>
  <c r="F140" i="13"/>
  <c r="F139" i="13" s="1"/>
  <c r="F138" i="13" s="1"/>
  <c r="F137" i="13" s="1"/>
  <c r="F136" i="13" s="1"/>
  <c r="F135" i="13" s="1"/>
  <c r="I138" i="13"/>
  <c r="G138" i="13"/>
  <c r="G137" i="13" s="1"/>
  <c r="G136" i="13" s="1"/>
  <c r="G135" i="13" s="1"/>
  <c r="I137" i="13"/>
  <c r="I136" i="13" s="1"/>
  <c r="I135" i="13" s="1"/>
  <c r="I133" i="13"/>
  <c r="I132" i="13" s="1"/>
  <c r="I131" i="13" s="1"/>
  <c r="I130" i="13" s="1"/>
  <c r="H133" i="13"/>
  <c r="G133" i="13"/>
  <c r="G132" i="13" s="1"/>
  <c r="G131" i="13" s="1"/>
  <c r="G130" i="13" s="1"/>
  <c r="F133" i="13"/>
  <c r="H132" i="13"/>
  <c r="H131" i="13" s="1"/>
  <c r="H130" i="13" s="1"/>
  <c r="F132" i="13"/>
  <c r="F131" i="13" s="1"/>
  <c r="F130" i="13" s="1"/>
  <c r="I128" i="13"/>
  <c r="I127" i="13" s="1"/>
  <c r="I124" i="13" s="1"/>
  <c r="I123" i="13" s="1"/>
  <c r="H128" i="13"/>
  <c r="G128" i="13"/>
  <c r="G127" i="13" s="1"/>
  <c r="G124" i="13" s="1"/>
  <c r="G123" i="13" s="1"/>
  <c r="F128" i="13"/>
  <c r="F127" i="13" s="1"/>
  <c r="F124" i="13" s="1"/>
  <c r="F123" i="13" s="1"/>
  <c r="H127" i="13"/>
  <c r="H124" i="13" s="1"/>
  <c r="H123" i="13" s="1"/>
  <c r="I121" i="13"/>
  <c r="I120" i="13" s="1"/>
  <c r="I117" i="13" s="1"/>
  <c r="I116" i="13" s="1"/>
  <c r="H121" i="13"/>
  <c r="H120" i="13" s="1"/>
  <c r="H117" i="13" s="1"/>
  <c r="H116" i="13" s="1"/>
  <c r="G121" i="13"/>
  <c r="F121" i="13"/>
  <c r="F120" i="13" s="1"/>
  <c r="F117" i="13" s="1"/>
  <c r="F116" i="13" s="1"/>
  <c r="G120" i="13"/>
  <c r="G117" i="13" s="1"/>
  <c r="G116" i="13" s="1"/>
  <c r="I112" i="13"/>
  <c r="H112" i="13"/>
  <c r="G112" i="13"/>
  <c r="F112" i="13"/>
  <c r="I103" i="13"/>
  <c r="H103" i="13"/>
  <c r="G103" i="13"/>
  <c r="F103" i="13"/>
  <c r="I102" i="13"/>
  <c r="H102" i="13"/>
  <c r="G102" i="13"/>
  <c r="F102" i="13"/>
  <c r="I99" i="13"/>
  <c r="I98" i="13" s="1"/>
  <c r="H99" i="13"/>
  <c r="G99" i="13"/>
  <c r="G98" i="13" s="1"/>
  <c r="F99" i="13"/>
  <c r="F98" i="13" s="1"/>
  <c r="H98" i="13"/>
  <c r="I96" i="13"/>
  <c r="H96" i="13"/>
  <c r="G96" i="13"/>
  <c r="F96" i="13"/>
  <c r="I95" i="13"/>
  <c r="I94" i="13" s="1"/>
  <c r="H95" i="13"/>
  <c r="G95" i="13"/>
  <c r="G94" i="13" s="1"/>
  <c r="F95" i="13"/>
  <c r="I92" i="13"/>
  <c r="H92" i="13"/>
  <c r="G92" i="13"/>
  <c r="F92" i="13"/>
  <c r="I90" i="13"/>
  <c r="I89" i="13" s="1"/>
  <c r="H90" i="13"/>
  <c r="G90" i="13"/>
  <c r="F90" i="13"/>
  <c r="I86" i="13"/>
  <c r="H86" i="13"/>
  <c r="G86" i="13"/>
  <c r="F86" i="13"/>
  <c r="I85" i="13"/>
  <c r="H85" i="13"/>
  <c r="G85" i="13"/>
  <c r="F85" i="13"/>
  <c r="I83" i="13"/>
  <c r="I81" i="13" s="1"/>
  <c r="H83" i="13"/>
  <c r="H82" i="13" s="1"/>
  <c r="H81" i="13" s="1"/>
  <c r="E23" i="14" s="1"/>
  <c r="E22" i="14" s="1"/>
  <c r="G83" i="13"/>
  <c r="G81" i="13" s="1"/>
  <c r="G75" i="13" s="1"/>
  <c r="F83" i="13"/>
  <c r="F82" i="13" s="1"/>
  <c r="I79" i="13"/>
  <c r="H79" i="13"/>
  <c r="H78" i="13" s="1"/>
  <c r="G79" i="13"/>
  <c r="G78" i="13" s="1"/>
  <c r="G77" i="13" s="1"/>
  <c r="G76" i="13" s="1"/>
  <c r="F79" i="13"/>
  <c r="I78" i="13"/>
  <c r="I77" i="13" s="1"/>
  <c r="I76" i="13" s="1"/>
  <c r="F78" i="13"/>
  <c r="I75" i="13"/>
  <c r="H75" i="13"/>
  <c r="I73" i="13"/>
  <c r="H73" i="13"/>
  <c r="H72" i="13" s="1"/>
  <c r="H71" i="13" s="1"/>
  <c r="G73" i="13"/>
  <c r="G72" i="13" s="1"/>
  <c r="G71" i="13" s="1"/>
  <c r="F73" i="13"/>
  <c r="F72" i="13" s="1"/>
  <c r="F71" i="13" s="1"/>
  <c r="I72" i="13"/>
  <c r="I71" i="13"/>
  <c r="I69" i="13"/>
  <c r="H69" i="13"/>
  <c r="G69" i="13"/>
  <c r="F69" i="13"/>
  <c r="I62" i="13"/>
  <c r="H62" i="13"/>
  <c r="G62" i="13"/>
  <c r="F62" i="13"/>
  <c r="C21" i="14" s="1"/>
  <c r="D14" i="12" s="1"/>
  <c r="D13" i="12" s="1"/>
  <c r="D12" i="12" s="1"/>
  <c r="I61" i="13"/>
  <c r="G61" i="13"/>
  <c r="I60" i="13"/>
  <c r="G19" i="12" s="1"/>
  <c r="I59" i="13"/>
  <c r="H59" i="13"/>
  <c r="F59" i="13"/>
  <c r="I58" i="13"/>
  <c r="G58" i="13"/>
  <c r="H57" i="13"/>
  <c r="F57" i="13"/>
  <c r="I53" i="13"/>
  <c r="I47" i="13" s="1"/>
  <c r="H53" i="13"/>
  <c r="G53" i="13"/>
  <c r="F53" i="13"/>
  <c r="G47" i="13"/>
  <c r="I45" i="13"/>
  <c r="I44" i="13" s="1"/>
  <c r="I43" i="13" s="1"/>
  <c r="I42" i="13" s="1"/>
  <c r="H45" i="13"/>
  <c r="H44" i="13" s="1"/>
  <c r="H43" i="13" s="1"/>
  <c r="G45" i="13"/>
  <c r="G44" i="13" s="1"/>
  <c r="G43" i="13" s="1"/>
  <c r="G42" i="13" s="1"/>
  <c r="F45" i="13"/>
  <c r="F44" i="13"/>
  <c r="F43" i="13" s="1"/>
  <c r="I40" i="13"/>
  <c r="H40" i="13"/>
  <c r="H35" i="13" s="1"/>
  <c r="G40" i="13"/>
  <c r="G35" i="13" s="1"/>
  <c r="G34" i="13" s="1"/>
  <c r="F40" i="13"/>
  <c r="F35" i="13" s="1"/>
  <c r="I35" i="13"/>
  <c r="I34" i="13" s="1"/>
  <c r="I32" i="13"/>
  <c r="H32" i="13"/>
  <c r="G32" i="13"/>
  <c r="G19" i="13" s="1"/>
  <c r="F32" i="13"/>
  <c r="H30" i="13"/>
  <c r="F30" i="13"/>
  <c r="I26" i="13"/>
  <c r="H26" i="13"/>
  <c r="G26" i="13"/>
  <c r="F26" i="13"/>
  <c r="I24" i="13"/>
  <c r="H24" i="13"/>
  <c r="G24" i="13"/>
  <c r="F24" i="13"/>
  <c r="I19" i="13"/>
  <c r="I16" i="13"/>
  <c r="H16" i="13"/>
  <c r="G16" i="13"/>
  <c r="G15" i="13" s="1"/>
  <c r="G14" i="13" s="1"/>
  <c r="F16" i="13"/>
  <c r="F15" i="13" s="1"/>
  <c r="I15" i="13"/>
  <c r="I14" i="13" s="1"/>
  <c r="H15" i="13"/>
  <c r="E12" i="14" s="1"/>
  <c r="H106" i="13" l="1"/>
  <c r="E28" i="14" s="1"/>
  <c r="E27" i="14" s="1"/>
  <c r="H14" i="13"/>
  <c r="F165" i="13"/>
  <c r="C30" i="14"/>
  <c r="C29" i="14" s="1"/>
  <c r="F14" i="13"/>
  <c r="C12" i="14"/>
  <c r="H94" i="13"/>
  <c r="E26" i="14"/>
  <c r="I106" i="13"/>
  <c r="I18" i="13"/>
  <c r="F13" i="14"/>
  <c r="G18" i="13"/>
  <c r="D13" i="14"/>
  <c r="F34" i="13"/>
  <c r="C14" i="14"/>
  <c r="F42" i="13"/>
  <c r="C15" i="14"/>
  <c r="D33" i="12" s="1"/>
  <c r="D32" i="12" s="1"/>
  <c r="D29" i="12" s="1"/>
  <c r="D28" i="12" s="1"/>
  <c r="D44" i="12" s="1"/>
  <c r="H47" i="13"/>
  <c r="E16" i="14"/>
  <c r="G57" i="13"/>
  <c r="E18" i="12"/>
  <c r="E16" i="12" s="1"/>
  <c r="H61" i="13"/>
  <c r="E21" i="14"/>
  <c r="I57" i="13"/>
  <c r="G18" i="12"/>
  <c r="G16" i="12" s="1"/>
  <c r="G15" i="12" s="1"/>
  <c r="G44" i="12" s="1"/>
  <c r="G59" i="13"/>
  <c r="E19" i="12"/>
  <c r="H34" i="13"/>
  <c r="E14" i="14"/>
  <c r="F47" i="13"/>
  <c r="C16" i="14"/>
  <c r="I88" i="13"/>
  <c r="F25" i="14"/>
  <c r="F24" i="14" s="1"/>
  <c r="H142" i="13"/>
  <c r="H165" i="13"/>
  <c r="E30" i="14"/>
  <c r="E29" i="14" s="1"/>
  <c r="F11" i="14"/>
  <c r="H42" i="13"/>
  <c r="E15" i="14"/>
  <c r="F33" i="12" s="1"/>
  <c r="F32" i="12" s="1"/>
  <c r="F29" i="12" s="1"/>
  <c r="F28" i="12" s="1"/>
  <c r="H56" i="13"/>
  <c r="I56" i="13" s="1"/>
  <c r="F19" i="14" s="1"/>
  <c r="F18" i="14" s="1"/>
  <c r="E19" i="14"/>
  <c r="E18" i="14" s="1"/>
  <c r="F61" i="13"/>
  <c r="F94" i="13"/>
  <c r="C26" i="14"/>
  <c r="D11" i="14"/>
  <c r="C20" i="14"/>
  <c r="F19" i="13"/>
  <c r="H19" i="13"/>
  <c r="G106" i="13"/>
  <c r="F56" i="13"/>
  <c r="F55" i="13" s="1"/>
  <c r="G55" i="13" s="1"/>
  <c r="F106" i="13"/>
  <c r="H77" i="13"/>
  <c r="H76" i="13" s="1"/>
  <c r="H89" i="13"/>
  <c r="G89" i="13"/>
  <c r="F89" i="13"/>
  <c r="B19" i="17"/>
  <c r="B20" i="17"/>
  <c r="B21" i="17" s="1"/>
  <c r="F81" i="13"/>
  <c r="F77" i="13"/>
  <c r="F76" i="13" s="1"/>
  <c r="H55" i="13"/>
  <c r="I55" i="13" s="1"/>
  <c r="H105" i="13" l="1"/>
  <c r="E15" i="12"/>
  <c r="E44" i="12" s="1"/>
  <c r="H88" i="13"/>
  <c r="E25" i="14"/>
  <c r="E24" i="14" s="1"/>
  <c r="G105" i="13"/>
  <c r="D28" i="14"/>
  <c r="D27" i="14" s="1"/>
  <c r="H18" i="13"/>
  <c r="E13" i="14"/>
  <c r="E11" i="14" s="1"/>
  <c r="I105" i="13"/>
  <c r="I13" i="13" s="1"/>
  <c r="I182" i="13" s="1"/>
  <c r="F28" i="14"/>
  <c r="F27" i="14" s="1"/>
  <c r="F32" i="14" s="1"/>
  <c r="F75" i="13"/>
  <c r="C23" i="14"/>
  <c r="C22" i="14" s="1"/>
  <c r="F88" i="13"/>
  <c r="C25" i="14"/>
  <c r="C24" i="14" s="1"/>
  <c r="F105" i="13"/>
  <c r="C28" i="14"/>
  <c r="C27" i="14" s="1"/>
  <c r="F18" i="13"/>
  <c r="C13" i="14"/>
  <c r="C11" i="14" s="1"/>
  <c r="F14" i="12"/>
  <c r="F13" i="12" s="1"/>
  <c r="F12" i="12" s="1"/>
  <c r="F44" i="12" s="1"/>
  <c r="E20" i="14"/>
  <c r="G88" i="13"/>
  <c r="D25" i="14"/>
  <c r="D24" i="14" s="1"/>
  <c r="G56" i="13"/>
  <c r="D19" i="14" s="1"/>
  <c r="D18" i="14" s="1"/>
  <c r="C19" i="14"/>
  <c r="C18" i="14" s="1"/>
  <c r="B23" i="17"/>
  <c r="B22" i="17"/>
  <c r="H13" i="13" l="1"/>
  <c r="H182" i="13" s="1"/>
  <c r="F13" i="13"/>
  <c r="F182" i="13" s="1"/>
  <c r="G13" i="13"/>
  <c r="G182" i="13" s="1"/>
  <c r="D32" i="14"/>
  <c r="E32" i="14"/>
  <c r="F40" i="15" s="1"/>
  <c r="F39" i="15" s="1"/>
  <c r="F38" i="15" s="1"/>
  <c r="F37" i="15" s="1"/>
  <c r="C32" i="14"/>
  <c r="E40" i="15" s="1"/>
  <c r="E39" i="15" s="1"/>
  <c r="E38" i="15" s="1"/>
  <c r="E37" i="15" s="1"/>
  <c r="D18" i="8" l="1"/>
  <c r="E18" i="8" l="1"/>
  <c r="E11" i="8"/>
  <c r="D11" i="8"/>
  <c r="D10" i="8" s="1"/>
  <c r="E36" i="15" s="1"/>
  <c r="E35" i="15" s="1"/>
  <c r="E34" i="15" s="1"/>
  <c r="E33" i="15" s="1"/>
  <c r="C11" i="8"/>
  <c r="C18" i="8"/>
  <c r="E29" i="8"/>
  <c r="E28" i="8" s="1"/>
  <c r="E27" i="8" s="1"/>
  <c r="D29" i="8"/>
  <c r="D28" i="8" s="1"/>
  <c r="D27" i="8" s="1"/>
  <c r="E26" i="8"/>
  <c r="D26" i="8"/>
  <c r="E25" i="8"/>
  <c r="D25" i="8"/>
  <c r="E10" i="8" l="1"/>
  <c r="F36" i="15" s="1"/>
  <c r="F35" i="15" s="1"/>
  <c r="F34" i="15" s="1"/>
  <c r="F33" i="15" s="1"/>
  <c r="G122" i="1"/>
  <c r="F122" i="1"/>
  <c r="G124" i="1"/>
  <c r="F124" i="1"/>
  <c r="F121" i="1" l="1"/>
  <c r="F120" i="1" s="1"/>
  <c r="C69" i="2" s="1"/>
  <c r="G121" i="1"/>
  <c r="G120" i="1" s="1"/>
  <c r="D69" i="2" s="1"/>
  <c r="D68" i="2" s="1"/>
  <c r="D70" i="2"/>
  <c r="D37" i="2"/>
  <c r="D36" i="2" s="1"/>
  <c r="D25" i="2"/>
  <c r="D24" i="2"/>
  <c r="D15" i="2"/>
  <c r="G118" i="1" l="1"/>
  <c r="G117" i="1" s="1"/>
  <c r="G87" i="1" s="1"/>
  <c r="G66" i="1"/>
  <c r="E18" i="17" s="1"/>
  <c r="E14" i="17" s="1"/>
  <c r="E39" i="17" s="1"/>
  <c r="G63" i="1"/>
  <c r="F192" i="1"/>
  <c r="F190" i="1"/>
  <c r="F118" i="1"/>
  <c r="F117" i="1" s="1"/>
  <c r="F67" i="1"/>
  <c r="C37" i="2" s="1"/>
  <c r="C36" i="2" s="1"/>
  <c r="F65" i="1"/>
  <c r="F63" i="1"/>
  <c r="F46" i="1"/>
  <c r="F45" i="1" s="1"/>
  <c r="F44" i="1" s="1"/>
  <c r="F43" i="1" s="1"/>
  <c r="C24" i="2" s="1"/>
  <c r="F33" i="1"/>
  <c r="F62" i="1" l="1"/>
  <c r="F61" i="1" s="1"/>
  <c r="C35" i="2" s="1"/>
  <c r="C34" i="2" s="1"/>
  <c r="G65" i="1"/>
  <c r="D42" i="2"/>
  <c r="D40" i="2" s="1"/>
  <c r="F17" i="1"/>
  <c r="F16" i="1" s="1"/>
  <c r="F15" i="1" s="1"/>
  <c r="G61" i="1" l="1"/>
  <c r="D35" i="2" s="1"/>
  <c r="D34" i="2" s="1"/>
  <c r="G62" i="1"/>
  <c r="C15" i="2"/>
  <c r="F54" i="1"/>
  <c r="F49" i="1" s="1"/>
  <c r="F48" i="1" l="1"/>
  <c r="C25" i="2" s="1"/>
  <c r="G149" i="1"/>
  <c r="G215" i="1" l="1"/>
  <c r="G214" i="1" s="1"/>
  <c r="G213" i="1" s="1"/>
  <c r="F215" i="1"/>
  <c r="F214" i="1" s="1"/>
  <c r="F213" i="1" s="1"/>
  <c r="G133" i="1" l="1"/>
  <c r="G85" i="1" l="1"/>
  <c r="G203" i="1" l="1"/>
  <c r="G127" i="1" l="1"/>
  <c r="D39" i="2" l="1"/>
  <c r="D38" i="2" s="1"/>
  <c r="D17" i="2"/>
  <c r="D14" i="2" s="1"/>
  <c r="F185" i="1" l="1"/>
  <c r="F184" i="1" s="1"/>
  <c r="G182" i="1"/>
  <c r="G181" i="1" s="1"/>
  <c r="G180" i="1" s="1"/>
  <c r="G179" i="1" s="1"/>
  <c r="F182" i="1"/>
  <c r="F181" i="1" s="1"/>
  <c r="F180" i="1" s="1"/>
  <c r="F99" i="1"/>
  <c r="F98" i="1" s="1"/>
  <c r="F97" i="1" s="1"/>
  <c r="F179" i="1" l="1"/>
  <c r="C80" i="2" l="1"/>
  <c r="C79" i="2" s="1"/>
  <c r="C78" i="2" s="1"/>
  <c r="C77" i="2" s="1"/>
  <c r="F200" i="1"/>
  <c r="F199" i="1" s="1"/>
  <c r="F198" i="1" s="1"/>
  <c r="B75" i="2" l="1"/>
  <c r="B76" i="2"/>
  <c r="A76" i="2"/>
  <c r="D76" i="2"/>
  <c r="D75" i="2" s="1"/>
  <c r="C76" i="2"/>
  <c r="C75" i="2" s="1"/>
  <c r="C30" i="2"/>
  <c r="G196" i="1"/>
  <c r="F196" i="1"/>
  <c r="F195" i="1" s="1"/>
  <c r="F194" i="1" s="1"/>
  <c r="C74" i="2" l="1"/>
  <c r="C73" i="2" s="1"/>
  <c r="D74" i="2"/>
  <c r="D73" i="2" s="1"/>
  <c r="G194" i="1"/>
  <c r="G195" i="1"/>
  <c r="G115" i="1" l="1"/>
  <c r="G114" i="1" s="1"/>
  <c r="F115" i="1"/>
  <c r="F114" i="1" s="1"/>
  <c r="F113" i="1" s="1"/>
  <c r="F112" i="1" s="1"/>
  <c r="C67" i="2" l="1"/>
  <c r="G113" i="1"/>
  <c r="G112" i="1" s="1"/>
  <c r="D67" i="2" l="1"/>
  <c r="D62" i="2" l="1"/>
  <c r="D61" i="2" s="1"/>
  <c r="D60" i="2" s="1"/>
  <c r="D59" i="2" s="1"/>
  <c r="D58" i="2" s="1"/>
  <c r="D57" i="2" s="1"/>
  <c r="D56" i="2" s="1"/>
  <c r="D55" i="2" s="1"/>
  <c r="C66" i="2"/>
  <c r="C65" i="2" s="1"/>
  <c r="C64" i="2" s="1"/>
  <c r="C63" i="2" s="1"/>
  <c r="C62" i="2"/>
  <c r="C61" i="2" s="1"/>
  <c r="C60" i="2" s="1"/>
  <c r="C59" i="2" s="1"/>
  <c r="C58" i="2" s="1"/>
  <c r="G106" i="1"/>
  <c r="G105" i="1" s="1"/>
  <c r="G104" i="1" s="1"/>
  <c r="G103" i="1" s="1"/>
  <c r="G102" i="1" s="1"/>
  <c r="G101" i="1" s="1"/>
  <c r="F106" i="1"/>
  <c r="F105" i="1" s="1"/>
  <c r="F104" i="1" s="1"/>
  <c r="F103" i="1" s="1"/>
  <c r="F110" i="1"/>
  <c r="F109" i="1" s="1"/>
  <c r="F108" i="1" s="1"/>
  <c r="F102" i="1" l="1"/>
  <c r="F101" i="1" s="1"/>
  <c r="C57" i="2"/>
  <c r="C56" i="2" s="1"/>
  <c r="C55" i="2" s="1"/>
  <c r="G170" i="1" l="1"/>
  <c r="G169" i="1" s="1"/>
  <c r="G168" i="1" s="1"/>
  <c r="G167" i="1" s="1"/>
  <c r="F170" i="1"/>
  <c r="F169" i="1" s="1"/>
  <c r="F168" i="1" s="1"/>
  <c r="F167" i="1" s="1"/>
  <c r="F95" i="1" l="1"/>
  <c r="F94" i="1" s="1"/>
  <c r="F93" i="1" s="1"/>
  <c r="F87" i="1" s="1"/>
  <c r="C42" i="2" s="1"/>
  <c r="F83" i="1" l="1"/>
  <c r="C41" i="2" l="1"/>
  <c r="C40" i="2" s="1"/>
  <c r="G84" i="1"/>
  <c r="F91" i="1"/>
  <c r="F90" i="1" s="1"/>
  <c r="F89" i="1" s="1"/>
  <c r="F88" i="1" s="1"/>
  <c r="G83" i="1" l="1"/>
  <c r="G91" i="1"/>
  <c r="G90" i="1" s="1"/>
  <c r="G89" i="1" s="1"/>
  <c r="G88" i="1" s="1"/>
  <c r="G158" i="1" l="1"/>
  <c r="G157" i="1" s="1"/>
  <c r="G165" i="1"/>
  <c r="F165" i="1"/>
  <c r="F177" i="1" l="1"/>
  <c r="F176" i="1" s="1"/>
  <c r="F175" i="1" s="1"/>
  <c r="F174" i="1" s="1"/>
  <c r="F173" i="1" s="1"/>
  <c r="F172" i="1" s="1"/>
  <c r="F31" i="1" l="1"/>
  <c r="C33" i="2" l="1"/>
  <c r="D95" i="2" l="1"/>
  <c r="D94" i="2" s="1"/>
  <c r="D93" i="2" s="1"/>
  <c r="D88" i="2" s="1"/>
  <c r="C95" i="2"/>
  <c r="C94" i="2" s="1"/>
  <c r="C93" i="2" s="1"/>
  <c r="D32" i="2" l="1"/>
  <c r="D31" i="2" s="1"/>
  <c r="D26" i="2" s="1"/>
  <c r="C32" i="2"/>
  <c r="C31" i="2" s="1"/>
  <c r="D47" i="2" l="1"/>
  <c r="D46" i="2" s="1"/>
  <c r="D45" i="2" s="1"/>
  <c r="D44" i="2" s="1"/>
  <c r="D53" i="2"/>
  <c r="D52" i="2" s="1"/>
  <c r="C53" i="2"/>
  <c r="C52" i="2" s="1"/>
  <c r="C51" i="2"/>
  <c r="C50" i="2" s="1"/>
  <c r="C49" i="2" s="1"/>
  <c r="C48" i="2" s="1"/>
  <c r="D43" i="2" l="1"/>
  <c r="C23" i="2" l="1"/>
  <c r="C22" i="2" l="1"/>
  <c r="C21" i="2" s="1"/>
  <c r="C20" i="2" s="1"/>
  <c r="C19" i="2" l="1"/>
  <c r="C18" i="2" s="1"/>
  <c r="C92" i="2" l="1"/>
  <c r="G175" i="1" l="1"/>
  <c r="G174" i="1" s="1"/>
  <c r="G173" i="1" l="1"/>
  <c r="G172" i="1" s="1"/>
  <c r="C29" i="2" l="1"/>
  <c r="C28" i="2" s="1"/>
  <c r="C27" i="2" s="1"/>
  <c r="C26" i="2" s="1"/>
  <c r="F59" i="1" l="1"/>
  <c r="F58" i="1" s="1"/>
  <c r="F57" i="1" s="1"/>
  <c r="F56" i="1" s="1"/>
  <c r="C47" i="2" l="1"/>
  <c r="C46" i="2" s="1"/>
  <c r="C45" i="2" s="1"/>
  <c r="C44" i="2" s="1"/>
  <c r="C43" i="2" s="1"/>
  <c r="C91" i="2" l="1"/>
  <c r="C90" i="2" s="1"/>
  <c r="C89" i="2" s="1"/>
  <c r="C88" i="2" s="1"/>
  <c r="D87" i="2" l="1"/>
  <c r="D86" i="2" s="1"/>
  <c r="C87" i="2"/>
  <c r="C86" i="2" s="1"/>
  <c r="D85" i="2" l="1"/>
  <c r="D84" i="2" s="1"/>
  <c r="D83" i="2" s="1"/>
  <c r="C85" i="2"/>
  <c r="C84" i="2" s="1"/>
  <c r="C83" i="2" s="1"/>
  <c r="G211" i="1"/>
  <c r="G212" i="1"/>
  <c r="G202" i="1" l="1"/>
  <c r="F211" i="1"/>
  <c r="D82" i="2" l="1"/>
  <c r="D81" i="2" s="1"/>
  <c r="F212" i="1"/>
  <c r="F81" i="1" l="1"/>
  <c r="F133" i="1"/>
  <c r="F127" i="1" s="1"/>
  <c r="F126" i="1" s="1"/>
  <c r="C70" i="2" s="1"/>
  <c r="C68" i="2" s="1"/>
  <c r="G140" i="1"/>
  <c r="G139" i="1" s="1"/>
  <c r="G136" i="1" s="1"/>
  <c r="G135" i="1" s="1"/>
  <c r="F140" i="1"/>
  <c r="F139" i="1" s="1"/>
  <c r="F136" i="1" s="1"/>
  <c r="F135" i="1" s="1"/>
  <c r="F149" i="1"/>
  <c r="G154" i="1"/>
  <c r="F158" i="1"/>
  <c r="F157" i="1" s="1"/>
  <c r="F154" i="1" s="1"/>
  <c r="G164" i="1"/>
  <c r="G161" i="1" s="1"/>
  <c r="G160" i="1" s="1"/>
  <c r="F164" i="1"/>
  <c r="F161" i="1" s="1"/>
  <c r="F160" i="1" s="1"/>
  <c r="F209" i="1"/>
  <c r="F203" i="1" s="1"/>
  <c r="F202" i="1" s="1"/>
  <c r="F41" i="1"/>
  <c r="F36" i="1" s="1"/>
  <c r="F25" i="1"/>
  <c r="F20" i="1" s="1"/>
  <c r="F143" i="1" l="1"/>
  <c r="F142" i="1" s="1"/>
  <c r="F14" i="1" s="1"/>
  <c r="F35" i="1"/>
  <c r="C17" i="2" s="1"/>
  <c r="F74" i="1"/>
  <c r="F73" i="1" s="1"/>
  <c r="G153" i="1"/>
  <c r="G143" i="1" s="1"/>
  <c r="G142" i="1" s="1"/>
  <c r="F153" i="1"/>
  <c r="D72" i="2" l="1"/>
  <c r="G14" i="1"/>
  <c r="G218" i="1" s="1"/>
  <c r="C72" i="2"/>
  <c r="C39" i="2"/>
  <c r="C38" i="2" s="1"/>
  <c r="F19" i="1"/>
  <c r="C16" i="2" l="1"/>
  <c r="C14" i="2" s="1"/>
  <c r="F218" i="1"/>
  <c r="C82" i="2"/>
  <c r="C81" i="2" s="1"/>
  <c r="D71" i="2"/>
  <c r="D96" i="2" s="1"/>
  <c r="C71" i="2" l="1"/>
  <c r="C96" i="2" s="1"/>
  <c r="D40" i="15" s="1"/>
  <c r="D39" i="15" s="1"/>
  <c r="D38" i="15" s="1"/>
  <c r="D37" i="15" s="1"/>
  <c r="C10" i="8"/>
  <c r="D36" i="15" s="1"/>
  <c r="D35" i="15" s="1"/>
  <c r="D34" i="15" s="1"/>
  <c r="D33" i="15" s="1"/>
</calcChain>
</file>

<file path=xl/sharedStrings.xml><?xml version="1.0" encoding="utf-8"?>
<sst xmlns="http://schemas.openxmlformats.org/spreadsheetml/2006/main" count="1225" uniqueCount="355">
  <si>
    <t>Приложение 4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</si>
  <si>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</si>
  <si>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</si>
  <si>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</si>
  <si>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</si>
  <si>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</si>
  <si>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</si>
  <si>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</si>
  <si>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</si>
  <si>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</si>
  <si>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</si>
  <si>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</si>
  <si>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</si>
  <si>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</si>
  <si>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</si>
  <si>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9000000000</t>
  </si>
  <si>
    <t>0400</t>
  </si>
  <si>
    <t>1100000000</t>
  </si>
  <si>
    <t>1100020000</t>
  </si>
  <si>
    <t>90000S0000</t>
  </si>
  <si>
    <t>0500</t>
  </si>
  <si>
    <t>0500000000</t>
  </si>
  <si>
    <t>0500260000</t>
  </si>
  <si>
    <t>0500272000</t>
  </si>
  <si>
    <t>0800</t>
  </si>
  <si>
    <t>0500160000</t>
  </si>
  <si>
    <t>0500172000</t>
  </si>
  <si>
    <t>0500472000</t>
  </si>
  <si>
    <t>09000L0000</t>
  </si>
  <si>
    <t>09000R0000</t>
  </si>
  <si>
    <t>1100</t>
  </si>
  <si>
    <t>0500560000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</si>
  <si>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</si>
  <si>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</si>
  <si>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</si>
  <si>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</si>
  <si>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</si>
  <si>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</si>
  <si>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</si>
  <si>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</si>
  <si>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</si>
  <si>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</si>
  <si>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</si>
  <si>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</si>
  <si>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</si>
  <si>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Межбюджетные трансферты</t>
  </si>
  <si>
    <t>Иные межбюджетные трансферты</t>
  </si>
  <si>
    <t>Иные направления расходов</t>
  </si>
  <si>
    <t>Непрограммные направления расходов местного бюджета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</si>
  <si>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</si>
  <si>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</si>
  <si>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</si>
  <si>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</si>
  <si>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</si>
  <si>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</si>
  <si>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</si>
  <si>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</si>
  <si>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</si>
  <si>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</si>
  <si>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</si>
  <si>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</si>
  <si>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</si>
  <si>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</si>
  <si>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</si>
  <si>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</si>
  <si>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</si>
  <si>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Капитальные вложения в объекты государственной (муниципальной) собственности</t>
  </si>
  <si>
    <t>Бюджетные инвестиции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</si>
  <si>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</si>
  <si>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</si>
  <si>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</si>
  <si>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</si>
  <si>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Резервные средства</t>
  </si>
  <si>
    <t>Расходы на выплаты персоналу казенных учреждений</t>
  </si>
  <si>
    <t>Реализация функций управления муниципальным образованием общего значения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</si>
  <si>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</si>
  <si>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</si>
  <si>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</si>
  <si>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</si>
  <si>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</si>
  <si>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 xml:space="preserve">Молодежная политика 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</si>
  <si>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</si>
  <si>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</si>
  <si>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</si>
  <si>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</si>
  <si>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</si>
  <si>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</si>
  <si>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90000R0000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</si>
  <si>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</si>
  <si>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</si>
  <si>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09000R5670</t>
  </si>
  <si>
    <t>09000L5670</t>
  </si>
  <si>
    <t>Реализация мероприятий по устойчивому развитию сельских территорий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</si>
  <si>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</si>
  <si>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</si>
  <si>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05002S2000</t>
  </si>
  <si>
    <t>05002S2002</t>
  </si>
  <si>
    <t>05001S0000</t>
  </si>
  <si>
    <t>05001S2000</t>
  </si>
  <si>
    <t>05001S2002</t>
  </si>
  <si>
    <t>05004S0000</t>
  </si>
  <si>
    <t>05004S2000</t>
  </si>
  <si>
    <t>05004S2002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</si>
  <si>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</si>
  <si>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</si>
  <si>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Осуществление софинансирования  по реализации мероприятий по устойчивому развитию сельских территорий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</si>
  <si>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</si>
  <si>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</si>
  <si>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</si>
  <si>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</si>
  <si>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</si>
  <si>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</si>
  <si>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</si>
  <si>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</si>
  <si>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Реализация мероприятий по устойчивому развитию сельских территорий (расходы сверх софинансирования)</t>
  </si>
  <si>
    <t>Здравоохранение</t>
  </si>
  <si>
    <t xml:space="preserve">Другие вопросы в области здравоохранения
</t>
  </si>
  <si>
    <t>Реализация программ формирования современной городской среды</t>
  </si>
  <si>
    <t>Иные межбюджетные трансферты местным бюджетам из областного бюджета</t>
  </si>
  <si>
    <t>90000R5190</t>
  </si>
  <si>
    <t>Иные межбюджетные трансферты на поддержку отраслей культуры в рамках реализации мероприятий государственной  программы Самарской области "Развитие культуры в Самарской области на период до 2020 года", софинансирование которых осуществляется за счет средств федерального бюджета</t>
  </si>
  <si>
    <t>Предоставление субсидий из областного бюджета местным бюджетам в целях софинансирования расходых обязательств муниципальных образований по ремонту контейнерных площадок</t>
  </si>
  <si>
    <t>Софинансирование районного бюджета  мероприятий  по ремонту контейнерных площадок</t>
  </si>
  <si>
    <t>90000S6230</t>
  </si>
  <si>
    <t xml:space="preserve">Сбор, удаление отходов и очистка сточных вод
</t>
  </si>
  <si>
    <t>Муниципальная программа "Устойчивое развитие сельских территорий муниципального района Клявлинский Самарской области на 2019-2025 годы"</t>
  </si>
  <si>
    <t>Охрана окружающей среды</t>
  </si>
  <si>
    <t>Сбор, удаление отходов и очистка сточных вод</t>
  </si>
  <si>
    <t>09000S5670</t>
  </si>
  <si>
    <t>Долевое участие местного бюджета в софинансировании мероприятий,направленных  на реализацию мероприятий по устойчивому развитию сельских территорий(расходы сверх софинансирования)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</si>
  <si>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</si>
  <si>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Закупка товаров, работ и услуг для государственных (муниципальных) нужд</t>
  </si>
  <si>
    <t>Другие вопросы в области охраны окружающей среды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</si>
  <si>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</si>
  <si>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</si>
  <si>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</si>
  <si>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</si>
  <si>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</si>
  <si>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</si>
  <si>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90 0 00 00000</t>
  </si>
  <si>
    <t>90 1 00 00000</t>
  </si>
  <si>
    <t>90 4 00 00000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</si>
  <si>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</si>
  <si>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</si>
  <si>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</si>
  <si>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</si>
  <si>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</si>
  <si>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</si>
  <si>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</si>
  <si>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</si>
  <si>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</si>
  <si>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Наименование  раздела, подраздела расходов</t>
  </si>
  <si>
    <t>к решению Собрания представителей сельского поселения</t>
  </si>
  <si>
    <t>Приложение 5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</si>
  <si>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</si>
  <si>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</si>
  <si>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ОБОРОНА</t>
  </si>
  <si>
    <t>НАЦИОНАЛЬНАЯ БЕЗОПАСНОСТЬ И ПРАВООХРАНИТЕЛЬНАЯ ДЕЯТЕЛЬНОСТЬ</t>
  </si>
  <si>
    <t>200</t>
  </si>
  <si>
    <t>240</t>
  </si>
  <si>
    <t>Назаровка муниципального района Клявлинский Самарской области</t>
  </si>
  <si>
    <t>"О бюджете сельского поселения Назаровка муниципального района Клявлинский Самарской области</t>
  </si>
  <si>
    <t>Администрация сельского поселения  Назаровка муниципального района Клявлинский Самарской области</t>
  </si>
  <si>
    <t>Муниципальная программа "Развитие органов местного самоуправления и решение вопросов местного значения сельского поселения Назаровка муниципального района Клявлинский Самарской области на 2018-2025 годы"</t>
  </si>
  <si>
    <t>Муниципальная программа «Комплексное развитие сельских территорий сельского поселения Назаровка муниципального района Клявлинский Самарской области на 2020-2025 годы</t>
  </si>
  <si>
    <t>Общее образование</t>
  </si>
  <si>
    <t>2400000000</t>
  </si>
  <si>
    <t>Всего доходов</t>
  </si>
  <si>
    <t>тыс.руб.</t>
  </si>
  <si>
    <t>Код бюджетной классификации</t>
  </si>
  <si>
    <t>2024 год</t>
  </si>
  <si>
    <t>Налоговые и неналоговые доходы</t>
  </si>
  <si>
    <t>000 10000000000000000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</si>
  <si>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</si>
  <si>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</si>
  <si>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</si>
  <si>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</si>
  <si>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</si>
  <si>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</si>
  <si>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</si>
  <si>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000 20000000000000000</t>
  </si>
  <si>
    <r>
      <t>Дотации бюджетам сельских поселений на выравнивание</t>
    </r>
    <r>
      <rPr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бюджетной обеспеченности</t>
    </r>
  </si>
  <si>
    <t xml:space="preserve">Субсидии бюджетам сельских поселений на обеспечение комплексного развития сельских территорий </t>
  </si>
  <si>
    <t>Прочие субсидии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</si>
  <si>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</si>
  <si>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трансферты.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</si>
  <si>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</si>
  <si>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Вид дохода</t>
  </si>
  <si>
    <t>10010302000010000110</t>
  </si>
  <si>
    <t>18210503010010000110</t>
  </si>
  <si>
    <t>18210601000000000110</t>
  </si>
  <si>
    <t>18210606000000000110</t>
  </si>
  <si>
    <t>93811100000000000000</t>
  </si>
  <si>
    <t>53220216001100000150</t>
  </si>
  <si>
    <t>53220225576100000150</t>
  </si>
  <si>
    <t>53220229999100000150</t>
  </si>
  <si>
    <t>53220235118100000150</t>
  </si>
  <si>
    <t>53220240014100000150</t>
  </si>
  <si>
    <t>53220249999100000150</t>
  </si>
  <si>
    <t>18210102000010000110</t>
  </si>
  <si>
    <t xml:space="preserve">Глава сельского поселения                                                                                             В.П.Егоров
                                                                                                                                                                                                                                                                                                                                                                                                       Председатель Собрания представителей сельского поселения                                  С.Н.Маков
</t>
  </si>
  <si>
    <t>ПРОЕКТ</t>
  </si>
  <si>
    <t xml:space="preserve">РОССИЙСКАЯ ФЕДЕРАЦИЯ
РЕШЕНИЕ
Собрания представителей
сельского поселения
Назаровка 
муниципального района Клявлинский
Самарской области
от __________ № ____
</t>
  </si>
  <si>
    <t>2025 год</t>
  </si>
  <si>
    <t>на 2023 год и плановый период 2024 и 2025 годов"</t>
  </si>
  <si>
    <t>Приложение 6</t>
  </si>
  <si>
    <t>Администрация сельского поселения Назаровка муниципального района Клявлинский Самарской области</t>
  </si>
  <si>
    <t>Муниципальная программа "Комплексное развитие сельских территорий сельского поселения Назаровка муниципального района Клявлинский Самарской области на 2020-2025 годы"</t>
  </si>
  <si>
    <t>Условно утвержденные расходы</t>
  </si>
  <si>
    <t>Приложение 7</t>
  </si>
  <si>
    <t>Назаровка  муниципального района Клявлинский Самарской области</t>
  </si>
  <si>
    <t>Приложение 8</t>
  </si>
  <si>
    <t>тыс.руб</t>
  </si>
  <si>
    <t>Код администратора</t>
  </si>
  <si>
    <t>Код</t>
  </si>
  <si>
    <t>Наименование кода группы, подгруппы, статьи, вида источника финансирования дефицита бюджета поселения, кода классификации операций сектора государственного управления, относящихся к источникам финансирования дефицита бюджета поселения</t>
  </si>
  <si>
    <t>Сумма</t>
  </si>
  <si>
    <t>0,00</t>
  </si>
  <si>
    <t>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</si>
  <si>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</si>
  <si>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</si>
  <si>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</si>
  <si>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</si>
  <si>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</si>
  <si>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01 01 00 00 10 0000 710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</si>
  <si>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</si>
  <si>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</si>
  <si>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</si>
  <si>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01 01 00 00 10 0000 810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</si>
  <si>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</si>
  <si>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</si>
  <si>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</si>
  <si>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</si>
  <si>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</si>
  <si>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</si>
  <si>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Привлечение сельскими поселениями кредитов от кредитных организаций 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</si>
  <si>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</si>
  <si>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</si>
  <si>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01 02 00 00 10 0000 810</t>
  </si>
  <si>
    <t>Погашение сельскими поселениями кредитов от кредитных организаций в валюте Российской Федерации</t>
  </si>
  <si>
    <t xml:space="preserve"> 01 03 00 00 00 0000 000</t>
  </si>
  <si>
    <t>Бюджетные кредиты из других бюджетов бюджетной системы Российской Федерации</t>
  </si>
  <si>
    <t xml:space="preserve"> 01 03 01 00 00 0000 000</t>
  </si>
  <si>
    <t xml:space="preserve">Бюджетные кредиты из других бюджетов бюджетной системы Российской Федерации в валюте Российской Федерации </t>
  </si>
  <si>
    <t>01 03 01 00 00 0000 700</t>
  </si>
  <si>
    <t>Получение бюджетных кредитов из других бюджетов бюджетной системы Российской Федерации в валюте Российской Федерации</t>
  </si>
  <si>
    <t xml:space="preserve"> 01 03 01 00 10 0000 710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</si>
  <si>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</si>
  <si>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</si>
  <si>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</si>
  <si>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</si>
  <si>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</si>
  <si>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</si>
  <si>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</si>
  <si>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</si>
  <si>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</si>
  <si>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</si>
  <si>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</si>
  <si>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</si>
  <si>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</si>
  <si>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</si>
  <si>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</si>
  <si>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</si>
  <si>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</si>
  <si>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</si>
  <si>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</si>
  <si>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</si>
  <si>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</si>
  <si>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01 05 02 01 10 0000 610</t>
  </si>
  <si>
    <t>Уменьшение прочих остатков денежных средств бюджетов сельских  поселений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</si>
  <si>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</si>
  <si>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</si>
  <si>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</si>
  <si>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</si>
  <si>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</si>
  <si>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</si>
  <si>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</si>
  <si>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</si>
  <si>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01 06 05 01 10 0000 640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</si>
  <si>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</si>
  <si>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</si>
  <si>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</si>
  <si>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</si>
  <si>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</si>
  <si>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01 06 05 01 10 0000 540</t>
  </si>
  <si>
    <t>Предоставление бюджетных кредитов юридическим лицам из бюджетов сельских поселений в валюте Российской Федерации</t>
  </si>
  <si>
    <t>Приложение 9</t>
  </si>
  <si>
    <t>№ п/п</t>
  </si>
  <si>
    <t>Вид и наименование заимствования</t>
  </si>
  <si>
    <t>Кредиты, привлекаемые сельским поселением  Назаровка муниципального района Клявлинский Самарской области из других бюджетов бюджетной системы Российской Федерации</t>
  </si>
  <si>
    <t xml:space="preserve">Программа муниципальных  внутренних заимствований сельского поселения Назаровка муниципального района Клявлинский Самарской области  на 2024год
  </t>
  </si>
  <si>
    <t>Привлечение средств                                        в 2024 году</t>
  </si>
  <si>
    <t xml:space="preserve">Погашение основного долга в 2024 году </t>
  </si>
  <si>
    <t>Кредиты, привлекаемые сельским поселением  Назаровка из других бюджетов бюджетной системы Российской Федерации</t>
  </si>
  <si>
    <t xml:space="preserve">Программа муниципальных  внутренних заимствований сельского поселения Назаровка муниципального района Клявлинский Самарской области  на 2025год
  </t>
  </si>
  <si>
    <t>Привлечение средств                                        в 2025 году</t>
  </si>
  <si>
    <t xml:space="preserve">Погашение основного долга в 2025 году </t>
  </si>
  <si>
    <t>Кредиты, привлекаемые сельским поселением  Назаровка муниципального района Клявлинский Самарской области  из других бюджетов бюджетной системы Российской Федерации</t>
  </si>
  <si>
    <t>Приложение 10</t>
  </si>
  <si>
    <t xml:space="preserve">                                                                                                                                                                                                                     "О бюджете сельского поселения Назаровка муниципального района Клявлинский Самарской области</t>
  </si>
  <si>
    <t xml:space="preserve">Направление
(цель)
гарантирования
</t>
  </si>
  <si>
    <t xml:space="preserve">Категория
(наименование)
принципала
</t>
  </si>
  <si>
    <t xml:space="preserve">Объем гарантий
по направлению
(цели),
тыс. рублей
</t>
  </si>
  <si>
    <t xml:space="preserve">Сумма
предоставляемой
в 2022 году
гарантии,
тыс.рублей
</t>
  </si>
  <si>
    <t xml:space="preserve">Наличие права регрессного
требования
</t>
  </si>
  <si>
    <t xml:space="preserve">Проверка
финансового состояния принципала
</t>
  </si>
  <si>
    <t>Муниципальные гарантии, предоставляемые в целях обеспечения заимствований, привлекаемых на реализацию инвестиционных проектов</t>
  </si>
  <si>
    <t>Муниципальные образования и юридические лица</t>
  </si>
  <si>
    <t>Общий объем гарантий</t>
  </si>
  <si>
    <t>-</t>
  </si>
  <si>
    <t xml:space="preserve">Сумма
предоставляемой
в 2023 году
гарантии,
тыс.рублей
</t>
  </si>
  <si>
    <t>Программа муниципальных  гарантий сельского поселения Назаровка муниципального района Клявлинский Самарской области  на 2024 год</t>
  </si>
  <si>
    <t xml:space="preserve">Сумма
предоставляемой
в 2024 году
гарантии,
тыс.рублей
</t>
  </si>
  <si>
    <t>в том числе за счет безвозмездных поступлений имеющие целевое назначение из вышестоящих бюджетов</t>
  </si>
  <si>
    <t>Программа муниципальных  гарантий сельского поселения Назаровка муниципального района Клявлинский Самарской области  на 2025 год</t>
  </si>
  <si>
    <t>"О бюджете сельского поселения Назаровка муниципального района Клявлинский Самарской области                                                                                       на 2024 год и плановый период 2025 и 2026 годов''</t>
  </si>
  <si>
    <r>
      <rPr>
        <b/>
        <sz val="12"/>
        <rFont val="Times New Roman"/>
        <family val="1"/>
        <charset val="204"/>
      </rPr>
      <t>Статья  3.</t>
    </r>
    <r>
      <rPr>
        <sz val="12"/>
        <rFont val="Times New Roman"/>
        <family val="1"/>
        <charset val="204"/>
      </rPr>
      <t xml:space="preserve">
         Утвердить общий объем бюджетных ассигнований, направляемых на исполнение публичных нормативных обязательств:
в 2024 году – 0,000 тыс. рублей;
в 2025 году – 0,000 тыс. рублей;
в 2026 году – 0,000 тыс. рублей;
</t>
    </r>
  </si>
  <si>
    <r>
      <rPr>
        <b/>
        <sz val="12"/>
        <rFont val="Times New Roman"/>
        <family val="1"/>
        <charset val="204"/>
      </rPr>
      <t>Статья  5.</t>
    </r>
    <r>
      <rPr>
        <sz val="12"/>
        <rFont val="Times New Roman"/>
        <family val="1"/>
        <charset val="204"/>
      </rPr>
      <t xml:space="preserve">
         Образовать  в расходной части бюджета сельского поселения Назаровка муниципального района Клявлинский Самарской области резервный фонд местной администрации:
в 2024 году – 30,000 тыс.рублей;
в 2025 году – 15,000 тыс. рублей;
в 2026 году – 15,000 тыс. рублей;
</t>
    </r>
  </si>
  <si>
    <r>
      <rPr>
        <b/>
        <sz val="12"/>
        <rFont val="Times New Roman"/>
        <family val="1"/>
        <charset val="204"/>
      </rPr>
      <t>Статья  13.</t>
    </r>
    <r>
      <rPr>
        <sz val="12"/>
        <rFont val="Times New Roman"/>
        <family val="1"/>
        <charset val="204"/>
      </rPr>
      <t xml:space="preserve">
         1. Установить верхний предел муниципального внутреннего долга:
на 1 января 2025 года – в сумме  0,000 тыс. рублей, в том числе верхний предел долга по муниципальным гарантиям в валюте Российской Федерации – в сумме  0,000 тыс. рублей. 
на 1 января 2026 года – в сумме  0,000 тыс. рублей, в том числе верхний предел долга по муниципальным гарантиям в валюте Российской Федерации – в сумме  0,000 тыс. рублей. 
на 1 января 2027 года – в сумме  0,000 тыс. рублей, в том числе верхний предел долга по муниципальным гарантиям в валюте Российской Федерации – в сумме  0,000 тыс. рублей. 
         2. Установить предельные объемы расходов на обслуживание муниципального долга:
в 2024 году – 0,000 тыс. рублей;
в 2025 году – 0,000 тыс. рублей;
в 2026 году – 0,000 тыс. рублей;
</t>
    </r>
  </si>
  <si>
    <r>
      <rPr>
        <b/>
        <sz val="12"/>
        <rFont val="Times New Roman"/>
        <family val="1"/>
        <charset val="204"/>
      </rPr>
      <t>Статья  18.</t>
    </r>
    <r>
      <rPr>
        <sz val="12"/>
        <rFont val="Times New Roman"/>
        <family val="1"/>
        <charset val="204"/>
      </rPr>
      <t xml:space="preserve">
          Настоящее Решение вступает в силу с 1 января 2024 года  и действует по 31 декабря  2024 года, за исключением положений части 2 статьи 14, статьи 5  настоящего Решения, которые действуют до 31 декабря 2026 года.
</t>
    </r>
  </si>
  <si>
    <t>на 2024 год и плановый период 2025 и 2026 годов"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</si>
  <si>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плановый период 2025-2026 годов. </t>
  </si>
  <si>
    <t>2026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</si>
  <si>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2024 год.</t>
  </si>
  <si>
    <t>Программа муниципальных  гарантий сельского поселения Назаровка муниципального района Клявлинский Самарской области  на 2026 год</t>
  </si>
  <si>
    <t xml:space="preserve">Программа муниципальных  внутренних заимствований сельского поселения Назаровка муниципального района Клявлинский Самарской области  на 2026год
  </t>
  </si>
  <si>
    <t>Привлечение средств                                        в 2026 году</t>
  </si>
  <si>
    <t xml:space="preserve">Погашение основного долга в 2026 году </t>
  </si>
  <si>
    <t xml:space="preserve">Источники внутреннего финансирования дефицита бюджета  сельского поселения Назаровка муниципального района Клявлинский Самарской области на 2024 год и на плановый период  2025 - 2026 годов
  </t>
  </si>
  <si>
    <t xml:space="preserve">Распределение бюджетных ассигнований по разделам, подразделам
 классификации расходов бюджета сельского поселения Назаровка муниципального района Клявлинский Самарской области  на плановый период 2025-2026  годов </t>
  </si>
  <si>
    <t xml:space="preserve">Ведомственная структура расходов бюджета сельского поселения Назаровка муниципального района Клявлинский Самарской области на плановый период 2025-2026 годов  
</t>
  </si>
  <si>
    <t>Муниципальная программа "Развитие органов местного самоуправления и решение вопросов местного значения сельского поселения Назаровка муниципального района Клявлинский Самарской области на 2018-2026 годы"</t>
  </si>
  <si>
    <t>Муниципальная программа "Модернизация и развитие автомобильных дорог общего пользования местного значения в границах населенных пунктов сельского поселения Назаровка муниципального района Клявлинский Самарской области на 2018-2026 годы"</t>
  </si>
  <si>
    <t>Приложение 3</t>
  </si>
  <si>
    <t>Распределение бюджетных ассигнований по разделам, подразделам
 классификации расходов бюджета сельского поселения Назаровка муниципального района Клявлинский Самарской области на 2024 год</t>
  </si>
  <si>
    <t>Приложение 2</t>
  </si>
  <si>
    <t xml:space="preserve">Ведомственная структура расходов бюджета сельского поселения Назаровка муниципального района Клявлинский Самарской области на 2024  год 
  </t>
  </si>
  <si>
    <t>Доходы бюджета сельского поселения Назаровка муниципального района Клявлинский Самарской области на  2024 год и плановый период 2025 и 2026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</si>
  <si>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 xml:space="preserve">Приложение №1
к решению Собрания представителей сельского поселения Назаровка 
муниципального района Клявлинский Самарской области "О бюджете 
сельского поселения Назаровка муниципального района Клявлинский 
Самарской области и на 2024 год и плановый период 2025 и 2026 годов''
</t>
  </si>
  <si>
    <r>
      <rPr>
        <b/>
        <sz val="12"/>
        <rFont val="Times New Roman"/>
        <family val="1"/>
        <charset val="204"/>
      </rPr>
      <t>Статья  7.</t>
    </r>
    <r>
      <rPr>
        <sz val="12"/>
        <rFont val="Times New Roman"/>
        <family val="1"/>
        <charset val="204"/>
      </rPr>
      <t xml:space="preserve">
         Утвердить доходы бюджета сельского поселения Назаровка муниципального района Клявлинский Самарской области на  2024 год и плановый период 2025 и 2026 годов по кодам видов доходов, подвидов доходов, классификации операций сектора государственного управления, относящихся к доходам бюджетов согласно приложению  1 к настоящему Решению
</t>
    </r>
  </si>
  <si>
    <r>
      <rPr>
        <b/>
        <sz val="12"/>
        <rFont val="Times New Roman"/>
        <family val="1"/>
        <charset val="204"/>
      </rPr>
      <t>Статья  8.</t>
    </r>
    <r>
      <rPr>
        <sz val="12"/>
        <rFont val="Times New Roman"/>
        <family val="1"/>
        <charset val="204"/>
      </rPr>
      <t xml:space="preserve">
         1. Утвердить ведомственную структуру расходов бюджета сельского поселения Назаровка муниципального района Клявлинский Самарской области на 2024  год согласно приложению 2 к настоящему Решению.
         2. Утвердить распределение бюджетных ассигнований по разделам, подразделам классификации расходов бюджета сельского поселения Назаровка муниципального района Клявлинский Самарской области на 2024 год согласно приложению 3 к настоящему Решению.
</t>
    </r>
  </si>
  <si>
    <r>
      <rPr>
        <b/>
        <sz val="12"/>
        <rFont val="Times New Roman"/>
        <family val="1"/>
        <charset val="204"/>
      </rPr>
      <t>Статья 9.</t>
    </r>
    <r>
      <rPr>
        <sz val="12"/>
        <rFont val="Times New Roman"/>
        <family val="1"/>
        <charset val="204"/>
      </rPr>
      <t xml:space="preserve">
         1. Утвердить ведомственную структуру расходов бюджета сельского поселения Назаровка муниципального района Клявлинский Самарской области на плановый период 2025-2026 годов   согласно приложению 4 к настоящему Решению.
         2. Утвердить распределение бюджетных ассигнований по разделам, подразделам классификации расходов бюджета сельского поселения Назаровка муниципального района Клявлинский Самарской области  на плановый период 2025-2026  годов  согласно приложению 5 к настоящему Решению.
</t>
    </r>
  </si>
  <si>
    <r>
      <rPr>
        <b/>
        <sz val="12"/>
        <rFont val="Times New Roman"/>
        <family val="1"/>
        <charset val="204"/>
      </rPr>
      <t>Статья  10.</t>
    </r>
    <r>
      <rPr>
        <sz val="12"/>
        <rFont val="Times New Roman"/>
        <family val="1"/>
        <charset val="204"/>
      </rPr>
      <t xml:space="preserve">
          Утвердить источники внутреннего финансирования дефицита бюджета  сельского поселения Назаровка муниципального района Клявлинский Самарской области на  2024 год и плановый период 2025 - 2026 годов согласно приложению 6 к настоящему Решению.
</t>
    </r>
  </si>
  <si>
    <r>
      <rPr>
        <b/>
        <sz val="12"/>
        <rFont val="Times New Roman"/>
        <family val="1"/>
        <charset val="204"/>
      </rPr>
      <t>Статья  17.</t>
    </r>
    <r>
      <rPr>
        <sz val="12"/>
        <rFont val="Times New Roman"/>
        <family val="1"/>
        <charset val="204"/>
      </rPr>
      <t xml:space="preserve">
         Утвердить 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плановый период 2024-2025 годов согласно приложению 10  к настоящему Решению.
</t>
    </r>
  </si>
  <si>
    <r>
      <rPr>
        <b/>
        <sz val="12"/>
        <rFont val="Times New Roman"/>
        <family val="1"/>
        <charset val="204"/>
      </rPr>
      <t>Статья  16.</t>
    </r>
    <r>
      <rPr>
        <sz val="12"/>
        <rFont val="Times New Roman"/>
        <family val="1"/>
        <charset val="204"/>
      </rPr>
      <t xml:space="preserve">
Утвердить 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2024 год согласно приложению 9 к настоящему Решению.
</t>
    </r>
  </si>
  <si>
    <r>
      <rPr>
        <b/>
        <sz val="12"/>
        <rFont val="Times New Roman"/>
        <family val="1"/>
        <charset val="204"/>
      </rPr>
      <t>Статья  15.</t>
    </r>
    <r>
      <rPr>
        <sz val="12"/>
        <rFont val="Times New Roman"/>
        <family val="1"/>
        <charset val="204"/>
      </rPr>
      <t xml:space="preserve">
       Утвердить  программы муниципальных  гарантий сельского поселения Назаровка муниципального района Клявлинский Самарской области на  2023 год и плановый период 2024 и 2025 годов согласно приложению 8 к настоящему Решению.
</t>
    </r>
  </si>
  <si>
    <r>
      <rPr>
        <b/>
        <sz val="12"/>
        <rFont val="Times New Roman"/>
        <family val="1"/>
        <charset val="204"/>
      </rPr>
      <t>Статья  14.</t>
    </r>
    <r>
      <rPr>
        <sz val="12"/>
        <rFont val="Times New Roman"/>
        <family val="1"/>
        <charset val="204"/>
      </rPr>
      <t xml:space="preserve">
         Утвердить программы муниципальных внутренних  заимствований сельского поселения Назаровка муниципального района Клявлинский Самарской области на  2024 год и плановый период 2025 и 2026 годов согласно приложению 7 к настоящему Решению.
</t>
    </r>
  </si>
  <si>
    <r>
      <rPr>
        <b/>
        <sz val="12"/>
        <rFont val="Times New Roman"/>
        <family val="1"/>
        <charset val="204"/>
      </rPr>
      <t>Статья  6.</t>
    </r>
    <r>
      <rPr>
        <sz val="12"/>
        <rFont val="Times New Roman"/>
        <family val="1"/>
        <charset val="204"/>
      </rPr>
      <t xml:space="preserve">
         Утвердить объем бюджетных ассигнований дорожного фонда сельского поселения Назаровка муниципального района Клявлинский Самарской области:
в 2024 году – 1 261,622 тыс. рублей;
в 2025году –  1 282,838 тыс. рублей;
в 2026 году – 1 312,384 тыс. рублей;
</t>
    </r>
  </si>
  <si>
    <r>
      <rPr>
        <b/>
        <sz val="12"/>
        <rFont val="Times New Roman"/>
        <family val="1"/>
        <charset val="204"/>
      </rPr>
      <t>Статья  12.</t>
    </r>
    <r>
      <rPr>
        <sz val="12"/>
        <rFont val="Times New Roman"/>
        <family val="1"/>
        <charset val="204"/>
      </rPr>
      <t xml:space="preserve">
         Утвердить объем субвенций, формируемых за счет субвенций областного бюджета на осуществление полномочий по первичному воинскому учету на территориях, где отсутствуют военные комиссариаты:
в 2024 году – в сумме   120,250 тыс.рублей.
в 2025 году – в сумме  124,480 тыс.рублей.
в 2026 году – в сумме      0,000 тыс.рублей.
</t>
    </r>
  </si>
  <si>
    <r>
      <rPr>
        <b/>
        <sz val="12"/>
        <rFont val="Times New Roman"/>
        <family val="1"/>
        <charset val="204"/>
      </rPr>
      <t>Статья  11.</t>
    </r>
    <r>
      <rPr>
        <sz val="12"/>
        <rFont val="Times New Roman"/>
        <family val="1"/>
        <charset val="204"/>
      </rPr>
      <t xml:space="preserve">
         Утвердить объем межбюджетных трансфертов, предоставляемых из бюджета сельского поселения в бюджет муниципального района:
в 2024 году –  234,520 тыс. рублей;
в 2025 году –  234,520 тыс. рублей;
в 2026 году –  234,520 тыс. рублей
</t>
    </r>
  </si>
  <si>
    <r>
      <rPr>
        <b/>
        <sz val="12"/>
        <rFont val="Times New Roman"/>
        <family val="1"/>
        <charset val="204"/>
      </rPr>
      <t>Статья 2.</t>
    </r>
    <r>
      <rPr>
        <sz val="12"/>
        <rFont val="Times New Roman"/>
        <family val="1"/>
        <charset val="204"/>
      </rPr>
      <t xml:space="preserve">
         Утвердить общий объем условно утвержденных расходов:
на 2024 год: – 179,681 тыс. рублей;
на 2025 год: – 351,540 тыс.рублей.
</t>
    </r>
  </si>
  <si>
    <t>Коммунальное хозяйство</t>
  </si>
  <si>
    <t>,</t>
  </si>
  <si>
    <r>
      <rPr>
        <b/>
        <sz val="12"/>
        <rFont val="Times New Roman"/>
        <family val="1"/>
        <charset val="204"/>
      </rPr>
      <t>Статья 1.</t>
    </r>
    <r>
      <rPr>
        <sz val="12"/>
        <rFont val="Times New Roman"/>
        <family val="1"/>
        <charset val="204"/>
      </rPr>
      <t xml:space="preserve">
         1. Утвердить основные характеристики  бюджета сельского поселения на 2024 год: 
общий объем доходов  –  10 075,375 тыс. рублей;
общий объем расходов – 10 075,375 тыс. рублей;
дефицит – 0,000 рублей.
        2. Утвердить основные характеристики  бюджета сельского поселения на 2025 год: 
общий объем доходов  – 8 572,091 тыс. рублей;
общий объем расходов –8 572,091 тыс. рублей;
дефицит – 0,000 рублей.
        3. Утвердить основные характеристики  бюджета сельского поселения на 2026год: 
общий объем доходов  –  8 467,040 тыс. рублей;
общий объем расходов – 8 467,040 тыс. рублей;
дефицит – 0,000 рублей.
</t>
    </r>
  </si>
  <si>
    <r>
      <rPr>
        <b/>
        <sz val="12"/>
        <rFont val="Times New Roman"/>
        <family val="1"/>
        <charset val="204"/>
      </rPr>
      <t>Статья  4.</t>
    </r>
    <r>
      <rPr>
        <sz val="12"/>
        <rFont val="Times New Roman"/>
        <family val="1"/>
        <charset val="204"/>
      </rPr>
      <t xml:space="preserve">
         1. Утвердить объем межбюджетных трансфертов, получаемых из областного бюджета:
в 2024 году –     162,250 тыс. рублей;
в 2025 году -     160,480 тыс. рублей;
в 2026году –        40,000 тыс. рублей;
         2. Утвердить объем безвозмездных поступлений в доход бюджета сельского поселения:
в 2024 году –  7 005,803 тыс. рублей;
в 2025 году –  5 423,123 тыс. рублей;
в 2026 году –  5 228,105 тыс. рублей;
        3. Утвердить объем межбюджетных трансфертов, получаемых из бюджета муниципального района:
в 2024 году –  6 843,553 тыс. рублей
в 2025 году –  5 262,643 тыс. рублей;
в 2026 году –  5188,105 тыс. рублей;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</si>
</sst>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  <numFmt numFmtId="173" formatCode="000000"/>
    <numFmt numFmtId="174" formatCode="0.000"/>
  </numFmts>
  <fonts count="2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9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9" fillId="0" borderId="0" applyFont="0" applyFill="0" applyBorder="0" applyAlignment="0" applyProtection="0"/>
  </cellStyleXfs>
  <cellXfs count="297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11" fillId="0" borderId="0" xfId="0" applyFont="1"/>
    <xf numFmtId="0" fontId="0" fillId="3" borderId="0" xfId="0" applyFill="1"/>
    <xf numFmtId="0" fontId="12" fillId="0" borderId="0" xfId="0" applyFont="1"/>
    <xf numFmtId="0" fontId="13" fillId="2" borderId="1" xfId="2" applyFont="1" applyFill="1" applyBorder="1" applyAlignment="1" applyProtection="1">
      <alignment wrapText="1"/>
    </xf>
    <xf numFmtId="0" fontId="6" fillId="2" borderId="0" xfId="4" applyFill="1"/>
    <xf numFmtId="166" fontId="3" fillId="2" borderId="16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49" fontId="16" fillId="2" borderId="0" xfId="4" applyNumberFormat="1" applyFont="1" applyFill="1"/>
    <xf numFmtId="0" fontId="13" fillId="2" borderId="0" xfId="1" applyFont="1" applyFill="1" applyBorder="1" applyAlignment="1"/>
    <xf numFmtId="0" fontId="13" fillId="2" borderId="0" xfId="1" applyFont="1" applyFill="1" applyBorder="1" applyAlignment="1">
      <alignment horizontal="right"/>
    </xf>
    <xf numFmtId="170" fontId="14" fillId="2" borderId="1" xfId="5" applyNumberFormat="1" applyFont="1" applyFill="1" applyBorder="1" applyAlignment="1" applyProtection="1">
      <alignment horizontal="right" wrapText="1"/>
      <protection hidden="1"/>
    </xf>
    <xf numFmtId="0" fontId="13" fillId="2" borderId="7" xfId="3" applyFont="1" applyFill="1" applyBorder="1" applyAlignment="1"/>
    <xf numFmtId="0" fontId="15" fillId="2" borderId="0" xfId="0" applyFont="1" applyFill="1"/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0" fontId="14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165" fontId="13" fillId="2" borderId="1" xfId="3" applyNumberFormat="1" applyFont="1" applyFill="1" applyBorder="1" applyAlignment="1" applyProtection="1">
      <alignment horizontal="center" wrapText="1"/>
      <protection hidden="1"/>
    </xf>
    <xf numFmtId="166" fontId="13" fillId="2" borderId="3" xfId="1" applyNumberFormat="1" applyFont="1" applyFill="1" applyBorder="1" applyAlignment="1" applyProtection="1">
      <alignment horizontal="right" wrapText="1"/>
      <protection hidden="1"/>
    </xf>
    <xf numFmtId="0" fontId="17" fillId="2" borderId="0" xfId="4" applyFont="1" applyFill="1" applyBorder="1" applyAlignment="1"/>
    <xf numFmtId="166" fontId="17" fillId="2" borderId="0" xfId="4" applyNumberFormat="1" applyFont="1" applyFill="1" applyBorder="1"/>
    <xf numFmtId="166" fontId="13" fillId="2" borderId="0" xfId="4" applyNumberFormat="1" applyFont="1" applyFill="1" applyBorder="1"/>
    <xf numFmtId="0" fontId="17" fillId="2" borderId="0" xfId="4" applyFont="1" applyFill="1" applyAlignment="1"/>
    <xf numFmtId="166" fontId="17" fillId="2" borderId="0" xfId="4" applyNumberFormat="1" applyFont="1" applyFill="1"/>
    <xf numFmtId="166" fontId="13" fillId="2" borderId="0" xfId="4" applyNumberFormat="1" applyFont="1" applyFill="1"/>
    <xf numFmtId="0" fontId="14" fillId="2" borderId="1" xfId="3" applyNumberFormat="1" applyFont="1" applyFill="1" applyBorder="1" applyAlignment="1" applyProtection="1">
      <alignment horizontal="center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wrapText="1"/>
    </xf>
    <xf numFmtId="0" fontId="13" fillId="2" borderId="1" xfId="2" applyFont="1" applyFill="1" applyBorder="1" applyAlignment="1" applyProtection="1">
      <alignment horizontal="left"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3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3" fillId="2" borderId="9" xfId="4" applyNumberFormat="1" applyFont="1" applyFill="1" applyBorder="1"/>
    <xf numFmtId="166" fontId="3" fillId="2" borderId="6" xfId="4" applyNumberFormat="1" applyFont="1" applyFill="1" applyBorder="1"/>
    <xf numFmtId="0" fontId="8" fillId="2" borderId="1" xfId="4" applyNumberFormat="1" applyFont="1" applyFill="1" applyBorder="1" applyAlignment="1">
      <alignment horizontal="center" wrapText="1"/>
    </xf>
    <xf numFmtId="0" fontId="13" fillId="2" borderId="6" xfId="2" applyFont="1" applyFill="1" applyBorder="1" applyAlignment="1" applyProtection="1">
      <alignment horizontal="left" wrapText="1"/>
    </xf>
    <xf numFmtId="0" fontId="8" fillId="2" borderId="6" xfId="4" applyNumberFormat="1" applyFont="1" applyFill="1" applyBorder="1" applyAlignment="1">
      <alignment horizontal="center" wrapText="1"/>
    </xf>
    <xf numFmtId="166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14" fillId="2" borderId="1" xfId="2" applyFont="1" applyFill="1" applyBorder="1" applyAlignment="1" applyProtection="1">
      <alignment horizontal="left" wrapText="1"/>
    </xf>
    <xf numFmtId="0" fontId="14" fillId="2" borderId="6" xfId="2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right"/>
    </xf>
    <xf numFmtId="166" fontId="19" fillId="2" borderId="0" xfId="4" applyNumberFormat="1" applyFont="1" applyFill="1"/>
    <xf numFmtId="0" fontId="3" fillId="0" borderId="0" xfId="1" applyFont="1" applyFill="1" applyBorder="1" applyAlignment="1" applyProtection="1">
      <alignment horizontal="right"/>
    </xf>
    <xf numFmtId="0" fontId="0" fillId="0" borderId="0" xfId="0" applyFill="1" applyProtection="1"/>
    <xf numFmtId="166" fontId="5" fillId="0" borderId="9" xfId="1" applyNumberFormat="1" applyFont="1" applyFill="1" applyBorder="1" applyAlignment="1" applyProtection="1">
      <alignment horizontal="center" wrapText="1"/>
      <protection hidden="1"/>
    </xf>
    <xf numFmtId="166" fontId="5" fillId="0" borderId="9" xfId="4" applyNumberFormat="1" applyFont="1" applyFill="1" applyBorder="1"/>
    <xf numFmtId="166" fontId="3" fillId="0" borderId="9" xfId="4" applyNumberFormat="1" applyFont="1" applyFill="1" applyBorder="1"/>
    <xf numFmtId="166" fontId="5" fillId="0" borderId="6" xfId="4" applyNumberFormat="1" applyFont="1" applyFill="1" applyBorder="1"/>
    <xf numFmtId="166" fontId="3" fillId="0" borderId="6" xfId="4" applyNumberFormat="1" applyFont="1" applyFill="1" applyBorder="1"/>
    <xf numFmtId="166" fontId="3" fillId="0" borderId="16" xfId="4" applyNumberFormat="1" applyFont="1" applyFill="1" applyBorder="1"/>
    <xf numFmtId="166" fontId="3" fillId="0" borderId="8" xfId="4" applyNumberFormat="1" applyFont="1" applyFill="1" applyBorder="1"/>
    <xf numFmtId="166" fontId="18" fillId="0" borderId="0" xfId="4" applyNumberFormat="1" applyFont="1" applyFill="1"/>
    <xf numFmtId="166" fontId="6" fillId="0" borderId="0" xfId="4" applyNumberFormat="1" applyFont="1" applyFill="1"/>
    <xf numFmtId="0" fontId="13" fillId="0" borderId="0" xfId="3" applyFont="1" applyFill="1" applyBorder="1" applyAlignment="1"/>
    <xf numFmtId="0" fontId="14" fillId="0" borderId="1" xfId="3" applyNumberFormat="1" applyFont="1" applyFill="1" applyBorder="1" applyAlignment="1" applyProtection="1">
      <alignment horizontal="left" wrapText="1"/>
      <protection hidden="1"/>
    </xf>
    <xf numFmtId="0" fontId="15" fillId="0" borderId="0" xfId="0" applyFont="1" applyFill="1"/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4" fillId="0" borderId="1" xfId="2" applyFont="1" applyFill="1" applyBorder="1" applyAlignment="1" applyProtection="1">
      <alignment wrapText="1"/>
    </xf>
    <xf numFmtId="0" fontId="13" fillId="0" borderId="1" xfId="2" applyFont="1" applyFill="1" applyBorder="1" applyAlignment="1" applyProtection="1">
      <alignment wrapText="1"/>
    </xf>
    <xf numFmtId="49" fontId="14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7" fillId="0" borderId="0" xfId="4" applyFont="1" applyFill="1" applyAlignment="1"/>
    <xf numFmtId="49" fontId="17" fillId="0" borderId="0" xfId="4" applyNumberFormat="1" applyFont="1" applyFill="1" applyBorder="1" applyAlignment="1">
      <alignment vertical="distributed"/>
    </xf>
    <xf numFmtId="49" fontId="17" fillId="0" borderId="0" xfId="4" applyNumberFormat="1" applyFont="1" applyFill="1" applyAlignment="1">
      <alignment vertical="distributed"/>
    </xf>
    <xf numFmtId="0" fontId="3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2" applyFont="1" applyFill="1" applyAlignment="1" applyProtection="1">
      <alignment wrapText="1"/>
    </xf>
    <xf numFmtId="165" fontId="3" fillId="0" borderId="2" xfId="3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/>
    <xf numFmtId="0" fontId="2" fillId="0" borderId="0" xfId="0" applyFont="1" applyFill="1" applyProtection="1"/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8" fontId="5" fillId="0" borderId="1" xfId="1" applyNumberFormat="1" applyFont="1" applyFill="1" applyBorder="1" applyAlignment="1" applyProtection="1">
      <alignment horizontal="center" vertical="distributed"/>
      <protection hidden="1"/>
    </xf>
    <xf numFmtId="49" fontId="5" fillId="0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0" borderId="2" xfId="3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2" applyFont="1" applyFill="1" applyBorder="1" applyAlignment="1" applyProtection="1">
      <alignment wrapText="1"/>
    </xf>
    <xf numFmtId="165" fontId="5" fillId="0" borderId="1" xfId="3" applyNumberFormat="1" applyFont="1" applyFill="1" applyBorder="1" applyAlignment="1" applyProtection="1">
      <alignment horizontal="center" wrapText="1"/>
      <protection hidden="1"/>
    </xf>
    <xf numFmtId="169" fontId="5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5" fontId="3" fillId="0" borderId="1" xfId="3" applyNumberFormat="1" applyFont="1" applyFill="1" applyBorder="1" applyAlignment="1" applyProtection="1">
      <alignment horizontal="center" wrapText="1"/>
      <protection hidden="1"/>
    </xf>
    <xf numFmtId="169" fontId="3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1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0" fontId="3" fillId="0" borderId="1" xfId="2" applyFont="1" applyFill="1" applyBorder="1" applyAlignment="1" applyProtection="1">
      <alignment horizontal="left" wrapText="1"/>
    </xf>
    <xf numFmtId="165" fontId="3" fillId="0" borderId="1" xfId="3" applyNumberFormat="1" applyFont="1" applyFill="1" applyBorder="1" applyAlignment="1" applyProtection="1">
      <alignment horizontal="distributed" wrapText="1"/>
      <protection hidden="1"/>
    </xf>
    <xf numFmtId="169" fontId="3" fillId="0" borderId="1" xfId="1" applyNumberFormat="1" applyFont="1" applyFill="1" applyBorder="1" applyAlignment="1" applyProtection="1">
      <alignment horizontal="distributed" wrapText="1"/>
      <protection hidden="1"/>
    </xf>
    <xf numFmtId="0" fontId="3" fillId="0" borderId="1" xfId="1" applyNumberFormat="1" applyFont="1" applyFill="1" applyBorder="1" applyAlignment="1" applyProtection="1">
      <alignment horizontal="distributed" wrapText="1"/>
      <protection hidden="1"/>
    </xf>
    <xf numFmtId="49" fontId="3" fillId="0" borderId="1" xfId="0" applyNumberFormat="1" applyFont="1" applyFill="1" applyBorder="1" applyAlignment="1">
      <alignment vertical="distributed"/>
    </xf>
    <xf numFmtId="0" fontId="3" fillId="0" borderId="1" xfId="2" applyFont="1" applyFill="1" applyBorder="1" applyAlignment="1" applyProtection="1"/>
    <xf numFmtId="173" fontId="5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vertical="distributed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/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49" fontId="5" fillId="2" borderId="3" xfId="1" applyNumberFormat="1" applyFont="1" applyFill="1" applyBorder="1" applyAlignment="1" applyProtection="1">
      <alignment horizontal="left" vertical="distributed" wrapText="1"/>
      <protection hidden="1"/>
    </xf>
    <xf numFmtId="49" fontId="3" fillId="2" borderId="3" xfId="1" applyNumberFormat="1" applyFont="1" applyFill="1" applyBorder="1" applyAlignment="1" applyProtection="1">
      <alignment horizontal="left" wrapText="1"/>
      <protection hidden="1"/>
    </xf>
    <xf numFmtId="166" fontId="5" fillId="0" borderId="9" xfId="1" applyNumberFormat="1" applyFont="1" applyFill="1" applyBorder="1" applyAlignment="1" applyProtection="1">
      <alignment horizontal="right" wrapText="1"/>
      <protection hidden="1"/>
    </xf>
    <xf numFmtId="166" fontId="5" fillId="2" borderId="9" xfId="1" applyNumberFormat="1" applyFont="1" applyFill="1" applyBorder="1" applyAlignment="1" applyProtection="1">
      <alignment horizontal="right" wrapText="1"/>
      <protection hidden="1"/>
    </xf>
    <xf numFmtId="166" fontId="3" fillId="0" borderId="9" xfId="1" applyNumberFormat="1" applyFont="1" applyFill="1" applyBorder="1" applyAlignment="1" applyProtection="1">
      <alignment horizontal="right" wrapText="1"/>
      <protection hidden="1"/>
    </xf>
    <xf numFmtId="166" fontId="3" fillId="2" borderId="9" xfId="1" applyNumberFormat="1" applyFont="1" applyFill="1" applyBorder="1" applyAlignment="1" applyProtection="1">
      <alignment horizontal="right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174" fontId="5" fillId="0" borderId="20" xfId="0" applyNumberFormat="1" applyFont="1" applyBorder="1" applyAlignment="1">
      <alignment horizontal="right" vertical="center" wrapText="1"/>
    </xf>
    <xf numFmtId="174" fontId="23" fillId="0" borderId="20" xfId="0" applyNumberFormat="1" applyFont="1" applyBorder="1" applyAlignment="1">
      <alignment horizontal="right" vertical="center" wrapText="1"/>
    </xf>
    <xf numFmtId="49" fontId="20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49" fontId="21" fillId="0" borderId="20" xfId="0" applyNumberFormat="1" applyFont="1" applyBorder="1" applyAlignment="1">
      <alignment vertical="center" wrapText="1"/>
    </xf>
    <xf numFmtId="174" fontId="21" fillId="0" borderId="20" xfId="0" applyNumberFormat="1" applyFont="1" applyBorder="1" applyAlignment="1">
      <alignment horizontal="right" vertical="center" wrapText="1"/>
    </xf>
    <xf numFmtId="0" fontId="24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wrapText="1"/>
    </xf>
    <xf numFmtId="174" fontId="26" fillId="0" borderId="20" xfId="0" applyNumberFormat="1" applyFont="1" applyBorder="1" applyAlignment="1">
      <alignment wrapText="1"/>
    </xf>
    <xf numFmtId="0" fontId="3" fillId="0" borderId="3" xfId="2" applyFont="1" applyFill="1" applyBorder="1" applyAlignment="1" applyProtection="1">
      <alignment wrapText="1"/>
    </xf>
    <xf numFmtId="169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3" xfId="1" applyNumberFormat="1" applyFont="1" applyFill="1" applyBorder="1" applyAlignment="1" applyProtection="1">
      <alignment horizontal="center" wrapText="1"/>
      <protection hidden="1"/>
    </xf>
    <xf numFmtId="0" fontId="22" fillId="0" borderId="0" xfId="1" applyFont="1" applyFill="1" applyBorder="1" applyAlignment="1" applyProtection="1">
      <alignment horizontal="center" wrapText="1"/>
    </xf>
    <xf numFmtId="0" fontId="21" fillId="0" borderId="0" xfId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vertical="center"/>
    </xf>
    <xf numFmtId="0" fontId="0" fillId="0" borderId="2" xfId="0" applyBorder="1"/>
    <xf numFmtId="0" fontId="24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right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>
      <alignment horizontal="right"/>
    </xf>
    <xf numFmtId="49" fontId="5" fillId="2" borderId="0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166" fontId="5" fillId="0" borderId="1" xfId="1" applyNumberFormat="1" applyFont="1" applyFill="1" applyBorder="1" applyAlignment="1" applyProtection="1">
      <alignment horizontal="right" wrapText="1"/>
      <protection hidden="1"/>
    </xf>
    <xf numFmtId="166" fontId="3" fillId="0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right" wrapText="1"/>
      <protection hidden="1"/>
    </xf>
    <xf numFmtId="0" fontId="5" fillId="0" borderId="5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 vertical="distributed" wrapText="1"/>
    </xf>
    <xf numFmtId="0" fontId="3" fillId="2" borderId="0" xfId="1" applyFont="1" applyFill="1" applyBorder="1" applyAlignment="1">
      <alignment horizontal="right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166" fontId="13" fillId="2" borderId="1" xfId="1" applyNumberFormat="1" applyFont="1" applyFill="1" applyBorder="1" applyAlignment="1" applyProtection="1">
      <alignment horizontal="right" wrapText="1"/>
      <protection hidden="1"/>
    </xf>
    <xf numFmtId="166" fontId="14" fillId="2" borderId="1" xfId="1" applyNumberFormat="1" applyFont="1" applyFill="1" applyBorder="1" applyAlignment="1" applyProtection="1">
      <alignment horizontal="right" wrapText="1"/>
      <protection hidden="1"/>
    </xf>
    <xf numFmtId="165" fontId="13" fillId="2" borderId="5" xfId="3" applyNumberFormat="1" applyFont="1" applyFill="1" applyBorder="1" applyAlignment="1" applyProtection="1">
      <alignment horizontal="center" wrapText="1"/>
      <protection hidden="1"/>
    </xf>
    <xf numFmtId="0" fontId="14" fillId="0" borderId="6" xfId="2" applyFont="1" applyFill="1" applyBorder="1" applyAlignment="1" applyProtection="1">
      <alignment horizontal="center" wrapText="1"/>
    </xf>
    <xf numFmtId="0" fontId="3" fillId="0" borderId="0" xfId="0" applyFont="1" applyAlignment="1">
      <alignment horizontal="right"/>
    </xf>
    <xf numFmtId="0" fontId="0" fillId="0" borderId="1" xfId="0" applyBorder="1"/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49" fontId="21" fillId="0" borderId="4" xfId="0" applyNumberFormat="1" applyFont="1" applyBorder="1" applyAlignment="1">
      <alignment horizontal="right" vertical="center" wrapText="1"/>
    </xf>
    <xf numFmtId="49" fontId="21" fillId="0" borderId="24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49" fontId="22" fillId="0" borderId="5" xfId="0" applyNumberFormat="1" applyFont="1" applyBorder="1" applyAlignment="1">
      <alignment horizontal="right" vertical="center" wrapText="1"/>
    </xf>
    <xf numFmtId="49" fontId="22" fillId="0" borderId="1" xfId="0" applyNumberFormat="1" applyFont="1" applyBorder="1" applyAlignment="1">
      <alignment horizontal="right" vertical="center" wrapText="1"/>
    </xf>
    <xf numFmtId="49" fontId="22" fillId="0" borderId="6" xfId="0" applyNumberFormat="1" applyFont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right" vertical="center" wrapText="1"/>
    </xf>
    <xf numFmtId="49" fontId="21" fillId="0" borderId="1" xfId="0" applyNumberFormat="1" applyFont="1" applyBorder="1" applyAlignment="1">
      <alignment horizontal="right" vertical="center" wrapText="1"/>
    </xf>
    <xf numFmtId="49" fontId="21" fillId="0" borderId="6" xfId="0" applyNumberFormat="1" applyFont="1" applyBorder="1" applyAlignment="1">
      <alignment horizontal="right" vertical="center" wrapText="1"/>
    </xf>
    <xf numFmtId="174" fontId="22" fillId="0" borderId="5" xfId="0" applyNumberFormat="1" applyFont="1" applyBorder="1" applyAlignment="1">
      <alignment horizontal="right" vertical="center" wrapText="1"/>
    </xf>
    <xf numFmtId="174" fontId="22" fillId="0" borderId="1" xfId="0" applyNumberFormat="1" applyFont="1" applyBorder="1" applyAlignment="1">
      <alignment horizontal="right" vertical="center" wrapText="1"/>
    </xf>
    <xf numFmtId="174" fontId="22" fillId="0" borderId="6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165" fontId="3" fillId="0" borderId="3" xfId="3" applyNumberFormat="1" applyFont="1" applyFill="1" applyBorder="1" applyAlignment="1" applyProtection="1">
      <alignment horizontal="center" wrapText="1"/>
      <protection hidden="1"/>
    </xf>
    <xf numFmtId="0" fontId="27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5" fillId="0" borderId="0" xfId="1" applyNumberFormat="1" applyFont="1" applyFill="1" applyBorder="1" applyAlignment="1" applyProtection="1">
      <alignment horizontal="left" vertical="distributed" wrapText="1"/>
      <protection hidden="1"/>
    </xf>
    <xf numFmtId="0" fontId="23" fillId="0" borderId="0" xfId="0" applyFont="1" applyBorder="1" applyAlignment="1">
      <alignment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0" fontId="5" fillId="0" borderId="13" xfId="1" applyNumberFormat="1" applyFont="1" applyFill="1" applyBorder="1" applyAlignment="1" applyProtection="1">
      <alignment horizontal="left" vertical="distributed" wrapText="1"/>
      <protection hidden="1"/>
    </xf>
    <xf numFmtId="49" fontId="18" fillId="0" borderId="0" xfId="4" applyNumberFormat="1" applyFont="1" applyAlignment="1">
      <alignment horizontal="right"/>
    </xf>
    <xf numFmtId="49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2" borderId="1" xfId="1" applyNumberFormat="1" applyFont="1" applyFill="1" applyBorder="1" applyAlignment="1" applyProtection="1">
      <alignment horizontal="center" vertical="top" wrapText="1"/>
      <protection hidden="1"/>
    </xf>
    <xf numFmtId="166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left" vertical="center" wrapText="1"/>
      <protection hidden="1"/>
    </xf>
    <xf numFmtId="49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5" fillId="2" borderId="1" xfId="1" applyNumberFormat="1" applyFont="1" applyFill="1" applyBorder="1" applyAlignment="1" applyProtection="1">
      <alignment horizontal="right" vertical="center" wrapText="1"/>
      <protection hidden="1"/>
    </xf>
    <xf numFmtId="49" fontId="3" fillId="0" borderId="1" xfId="1" applyNumberFormat="1" applyFont="1" applyFill="1" applyBorder="1" applyAlignment="1" applyProtection="1">
      <alignment horizontal="right" wrapText="1"/>
      <protection hidden="1"/>
    </xf>
    <xf numFmtId="49" fontId="3" fillId="2" borderId="1" xfId="1" applyNumberFormat="1" applyFont="1" applyFill="1" applyBorder="1" applyAlignment="1" applyProtection="1">
      <alignment horizontal="right" wrapText="1"/>
      <protection hidden="1"/>
    </xf>
    <xf numFmtId="166" fontId="3" fillId="0" borderId="1" xfId="1" applyNumberFormat="1" applyFont="1" applyFill="1" applyBorder="1" applyAlignment="1" applyProtection="1">
      <alignment horizontal="center" vertical="top" wrapText="1"/>
      <protection hidden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166" fontId="3" fillId="0" borderId="1" xfId="4" applyNumberFormat="1" applyFont="1" applyFill="1" applyBorder="1"/>
    <xf numFmtId="166" fontId="5" fillId="2" borderId="1" xfId="1" applyNumberFormat="1" applyFont="1" applyFill="1" applyBorder="1" applyAlignment="1" applyProtection="1">
      <alignment horizontal="center" wrapText="1"/>
      <protection hidden="1"/>
    </xf>
    <xf numFmtId="166" fontId="5" fillId="0" borderId="1" xfId="4" applyNumberFormat="1" applyFont="1" applyFill="1" applyBorder="1"/>
    <xf numFmtId="166" fontId="3" fillId="2" borderId="1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28" fillId="0" borderId="0" xfId="4" applyFont="1"/>
    <xf numFmtId="0" fontId="14" fillId="2" borderId="1" xfId="2" applyFont="1" applyFill="1" applyBorder="1" applyAlignment="1" applyProtection="1">
      <alignment horizontal="center" wrapText="1"/>
    </xf>
    <xf numFmtId="49" fontId="21" fillId="0" borderId="0" xfId="1" applyNumberFormat="1" applyFont="1" applyFill="1" applyBorder="1" applyAlignment="1" applyProtection="1">
      <alignment vertical="top" wrapText="1"/>
    </xf>
    <xf numFmtId="49" fontId="20" fillId="0" borderId="0" xfId="1" applyNumberFormat="1" applyFont="1" applyFill="1" applyBorder="1" applyAlignment="1" applyProtection="1">
      <alignment vertical="top" wrapText="1"/>
    </xf>
    <xf numFmtId="49" fontId="23" fillId="0" borderId="20" xfId="0" applyNumberFormat="1" applyFont="1" applyBorder="1" applyAlignment="1">
      <alignment horizontal="right" vertical="center" wrapText="1"/>
    </xf>
    <xf numFmtId="165" fontId="5" fillId="0" borderId="1" xfId="3" applyNumberFormat="1" applyFont="1" applyFill="1" applyBorder="1" applyAlignment="1" applyProtection="1">
      <alignment horizontal="distributed" wrapText="1"/>
      <protection hidden="1"/>
    </xf>
    <xf numFmtId="0" fontId="5" fillId="0" borderId="1" xfId="1" applyNumberFormat="1" applyFont="1" applyFill="1" applyBorder="1" applyAlignment="1" applyProtection="1">
      <alignment horizontal="distributed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 vertical="distributed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3" fillId="0" borderId="0" xfId="1" applyFont="1" applyFill="1" applyBorder="1" applyAlignment="1" applyProtection="1">
      <alignment horizontal="right" wrapText="1"/>
    </xf>
    <xf numFmtId="49" fontId="21" fillId="0" borderId="0" xfId="1" applyNumberFormat="1" applyFont="1" applyFill="1" applyBorder="1" applyAlignment="1" applyProtection="1">
      <alignment horizontal="center" wrapText="1"/>
    </xf>
    <xf numFmtId="166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6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165" fontId="14" fillId="2" borderId="5" xfId="3" applyNumberFormat="1" applyFont="1" applyFill="1" applyBorder="1" applyAlignment="1" applyProtection="1">
      <alignment horizontal="center" wrapText="1"/>
      <protection hidden="1"/>
    </xf>
    <xf numFmtId="165" fontId="14" fillId="2" borderId="6" xfId="3" applyNumberFormat="1" applyFont="1" applyFill="1" applyBorder="1" applyAlignment="1" applyProtection="1">
      <alignment horizontal="center" wrapText="1"/>
      <protection hidden="1"/>
    </xf>
    <xf numFmtId="0" fontId="14" fillId="2" borderId="0" xfId="3" applyFont="1" applyFill="1" applyBorder="1" applyAlignment="1">
      <alignment horizontal="center" vertical="distributed" wrapText="1"/>
    </xf>
    <xf numFmtId="0" fontId="14" fillId="2" borderId="1" xfId="1" applyNumberFormat="1" applyFont="1" applyFill="1" applyBorder="1" applyAlignment="1" applyProtection="1">
      <alignment horizontal="center" wrapText="1"/>
      <protection hidden="1"/>
    </xf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14" fillId="2" borderId="11" xfId="3" applyNumberFormat="1" applyFont="1" applyFill="1" applyBorder="1" applyAlignment="1" applyProtection="1">
      <alignment horizontal="center" wrapText="1"/>
      <protection hidden="1"/>
    </xf>
    <xf numFmtId="166" fontId="14" fillId="2" borderId="12" xfId="3" applyNumberFormat="1" applyFont="1" applyFill="1" applyBorder="1" applyAlignment="1" applyProtection="1">
      <alignment horizontal="center" wrapText="1"/>
      <protection hidden="1"/>
    </xf>
    <xf numFmtId="166" fontId="14" fillId="2" borderId="13" xfId="3" applyNumberFormat="1" applyFont="1" applyFill="1" applyBorder="1" applyAlignment="1" applyProtection="1">
      <alignment horizontal="center" wrapText="1"/>
      <protection hidden="1"/>
    </xf>
    <xf numFmtId="166" fontId="14" fillId="2" borderId="14" xfId="3" applyNumberFormat="1" applyFont="1" applyFill="1" applyBorder="1" applyAlignment="1" applyProtection="1">
      <alignment horizontal="center" wrapText="1"/>
      <protection hidden="1"/>
    </xf>
    <xf numFmtId="0" fontId="5" fillId="0" borderId="2" xfId="2" applyFont="1" applyFill="1" applyBorder="1" applyAlignment="1" applyProtection="1">
      <alignment horizontal="center" wrapText="1"/>
    </xf>
    <xf numFmtId="0" fontId="5" fillId="0" borderId="6" xfId="2" applyFont="1" applyFill="1" applyBorder="1" applyAlignment="1" applyProtection="1">
      <alignment horizontal="center" wrapText="1"/>
    </xf>
    <xf numFmtId="0" fontId="3" fillId="2" borderId="0" xfId="1" applyFont="1" applyFill="1" applyBorder="1" applyAlignment="1">
      <alignment horizontal="right"/>
    </xf>
    <xf numFmtId="49" fontId="5" fillId="2" borderId="0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2" borderId="0" xfId="1" applyFont="1" applyFill="1" applyBorder="1" applyAlignment="1">
      <alignment horizontal="right"/>
    </xf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6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2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6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5" xfId="1" applyNumberFormat="1" applyFont="1" applyFill="1" applyBorder="1" applyAlignment="1" applyProtection="1">
      <alignment horizontal="left" vertical="distributed" wrapText="1"/>
      <protection hidden="1"/>
    </xf>
    <xf numFmtId="0" fontId="5" fillId="0" borderId="6" xfId="1" applyNumberFormat="1" applyFont="1" applyFill="1" applyBorder="1" applyAlignment="1" applyProtection="1">
      <alignment horizontal="left" vertical="distributed" wrapText="1"/>
      <protection hidden="1"/>
    </xf>
    <xf numFmtId="0" fontId="3" fillId="0" borderId="0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5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2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6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5" xfId="2" applyFont="1" applyFill="1" applyBorder="1" applyAlignment="1" applyProtection="1">
      <alignment horizontal="left" wrapText="1"/>
    </xf>
    <xf numFmtId="0" fontId="5" fillId="0" borderId="2" xfId="2" applyFont="1" applyFill="1" applyBorder="1" applyAlignment="1" applyProtection="1">
      <alignment horizontal="left" wrapText="1"/>
    </xf>
    <xf numFmtId="0" fontId="5" fillId="0" borderId="6" xfId="2" applyFont="1" applyFill="1" applyBorder="1" applyAlignment="1" applyProtection="1">
      <alignment horizontal="left" wrapText="1"/>
    </xf>
    <xf numFmtId="0" fontId="3" fillId="2" borderId="0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0" xfId="1" applyFont="1" applyFill="1" applyBorder="1" applyAlignment="1">
      <alignment horizontal="center" vertical="distributed" wrapText="1"/>
    </xf>
    <xf numFmtId="0" fontId="3" fillId="2" borderId="13" xfId="1" applyNumberFormat="1" applyFont="1" applyFill="1" applyBorder="1" applyAlignment="1" applyProtection="1">
      <alignment horizontal="right" vertical="distributed" wrapText="1"/>
      <protection hidden="1"/>
    </xf>
    <xf numFmtId="0" fontId="3" fillId="2" borderId="7" xfId="1" applyNumberFormat="1" applyFont="1" applyFill="1" applyBorder="1" applyAlignment="1" applyProtection="1">
      <alignment horizontal="right" vertical="distributed" wrapText="1"/>
      <protection hidden="1"/>
    </xf>
    <xf numFmtId="0" fontId="3" fillId="2" borderId="14" xfId="1" applyNumberFormat="1" applyFont="1" applyFill="1" applyBorder="1" applyAlignment="1" applyProtection="1">
      <alignment horizontal="right" vertical="distributed" wrapText="1"/>
      <protection hidden="1"/>
    </xf>
    <xf numFmtId="0" fontId="3" fillId="2" borderId="0" xfId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23" xfId="1" applyNumberFormat="1" applyFont="1" applyFill="1" applyBorder="1" applyAlignment="1" applyProtection="1">
      <alignment horizontal="center" vertical="distributed" wrapText="1"/>
      <protection hidden="1"/>
    </xf>
    <xf numFmtId="166" fontId="5" fillId="2" borderId="1" xfId="1" applyNumberFormat="1" applyFont="1" applyFill="1" applyBorder="1" applyAlignment="1" applyProtection="1">
      <alignment horizontal="center" wrapText="1"/>
      <protection hidden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457200</xdr:colOff>
          <xdr:row>0</xdr:row>
          <xdr:rowOff>38100</xdr:rowOff>
        </xdr:from>
        <xdr:to>
          <xdr:col>29</xdr:col>
          <xdr:colOff>57150</xdr:colOff>
          <xdr:row>1</xdr:row>
          <xdr:rowOff>219075</xdr:rowOff>
        </xdr:to>
        <xdr:sp macro="" textlink="">
          <xdr:nvSpPr>
            <xdr:cNvPr id="18433" name="ToggleButton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1</xdr:row>
          <xdr:rowOff>171450</xdr:rowOff>
        </xdr:to>
        <xdr:sp macro="" textlink="">
          <xdr:nvSpPr>
            <xdr:cNvPr id="32769" name="ToggleButton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1</xdr:row>
          <xdr:rowOff>171450</xdr:rowOff>
        </xdr:to>
        <xdr:sp macro="" textlink="">
          <xdr:nvSpPr>
            <xdr:cNvPr id="25601" name="ToggleButton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457200</xdr:colOff>
          <xdr:row>0</xdr:row>
          <xdr:rowOff>38100</xdr:rowOff>
        </xdr:from>
        <xdr:to>
          <xdr:col>30</xdr:col>
          <xdr:colOff>57150</xdr:colOff>
          <xdr:row>1</xdr:row>
          <xdr:rowOff>219075</xdr:rowOff>
        </xdr:to>
        <xdr:sp macro="" textlink="">
          <xdr:nvSpPr>
            <xdr:cNvPr id="6145" name="ToggleButton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0</xdr:row>
          <xdr:rowOff>38100</xdr:rowOff>
        </xdr:from>
        <xdr:to>
          <xdr:col>32</xdr:col>
          <xdr:colOff>57150</xdr:colOff>
          <xdr:row>2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</xdr:row>
          <xdr:rowOff>0</xdr:rowOff>
        </xdr:from>
        <xdr:to>
          <xdr:col>28</xdr:col>
          <xdr:colOff>590550</xdr:colOff>
          <xdr:row>2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476250</xdr:colOff>
          <xdr:row>0</xdr:row>
          <xdr:rowOff>0</xdr:rowOff>
        </xdr:from>
        <xdr:to>
          <xdr:col>56</xdr:col>
          <xdr:colOff>66675</xdr:colOff>
          <xdr:row>1</xdr:row>
          <xdr:rowOff>171450</xdr:rowOff>
        </xdr:to>
        <xdr:sp macro="" textlink="">
          <xdr:nvSpPr>
            <xdr:cNvPr id="26625" name="ToggleButton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1</xdr:row>
          <xdr:rowOff>171450</xdr:rowOff>
        </xdr:to>
        <xdr:sp macro="" textlink="">
          <xdr:nvSpPr>
            <xdr:cNvPr id="27649" name="ToggleButton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2</xdr:row>
          <xdr:rowOff>28575</xdr:rowOff>
        </xdr:to>
        <xdr:sp macro="" textlink="">
          <xdr:nvSpPr>
            <xdr:cNvPr id="28673" name="ToggleButton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476250</xdr:colOff>
          <xdr:row>0</xdr:row>
          <xdr:rowOff>0</xdr:rowOff>
        </xdr:from>
        <xdr:to>
          <xdr:col>51</xdr:col>
          <xdr:colOff>66675</xdr:colOff>
          <xdr:row>2</xdr:row>
          <xdr:rowOff>28575</xdr:rowOff>
        </xdr:to>
        <xdr:sp macro="" textlink="">
          <xdr:nvSpPr>
            <xdr:cNvPr id="31745" name="ToggleButton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476250</xdr:colOff>
          <xdr:row>0</xdr:row>
          <xdr:rowOff>0</xdr:rowOff>
        </xdr:from>
        <xdr:to>
          <xdr:col>51</xdr:col>
          <xdr:colOff>66675</xdr:colOff>
          <xdr:row>2</xdr:row>
          <xdr:rowOff>28575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%2008.10.2014\&#1055;&#1056;&#1054;&#1045;&#1050;&#1058;%20N\&#1055;&#1088;&#1086;&#1077;&#1082;&#1090;%20&#1073;&#1102;&#1076;&#1078;&#1077;&#1090;&#1072;%20%20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80;&#1085;&#1072;/Desktop/&#1055;&#1056;&#1054;&#1045;&#1050;&#1058;%20&#1041;&#1070;&#1044;&#1046;&#1045;&#1058;&#1040;%202023/&#1056;&#1077;&#1096;&#1077;&#1085;&#1080;&#1077;%202%20&#1095;&#1090;&#1077;&#1085;&#1080;&#1077;%20&#1055;&#1088;&#1080;&#1083;&#1086;&#1078;&#1077;&#1085;&#1080;&#1103;%20&#8470;6,7,8,9,10,12%20&#1053;&#1072;&#1079;&#1072;&#1088;&#1086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прил 10"/>
      <sheetName val=" прил 9"/>
      <sheetName val=" прил 8"/>
      <sheetName val="Ведом прил 6"/>
      <sheetName val="Функц прил 7"/>
      <sheetName val="ЦСР прил 12"/>
    </sheetNames>
    <sheetDataSet>
      <sheetData sheetId="0" refreshError="1"/>
      <sheetData sheetId="1" refreshError="1"/>
      <sheetData sheetId="2" refreshError="1"/>
      <sheetData sheetId="3" refreshError="1">
        <row r="14">
          <cell r="F14">
            <v>708.66899999999998</v>
          </cell>
        </row>
        <row r="15">
          <cell r="D15">
            <v>3400000000</v>
          </cell>
        </row>
        <row r="18">
          <cell r="G18">
            <v>0</v>
          </cell>
          <cell r="I18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41">
          <cell r="G41">
            <v>0</v>
          </cell>
          <cell r="I41">
            <v>0</v>
          </cell>
        </row>
        <row r="42">
          <cell r="G42">
            <v>0</v>
          </cell>
          <cell r="I42">
            <v>0</v>
          </cell>
        </row>
        <row r="46">
          <cell r="G46">
            <v>0</v>
          </cell>
          <cell r="I46">
            <v>0</v>
          </cell>
        </row>
        <row r="54">
          <cell r="G54">
            <v>0</v>
          </cell>
          <cell r="I54">
            <v>0</v>
          </cell>
        </row>
        <row r="61">
          <cell r="G61">
            <v>0</v>
          </cell>
          <cell r="I61">
            <v>0</v>
          </cell>
        </row>
        <row r="70">
          <cell r="G70">
            <v>0</v>
          </cell>
          <cell r="I70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G75">
            <v>0</v>
          </cell>
          <cell r="I75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3">
          <cell r="F93">
            <v>414.32600000000002</v>
          </cell>
          <cell r="G93">
            <v>414.32600000000002</v>
          </cell>
          <cell r="H93">
            <v>415.99</v>
          </cell>
          <cell r="I93">
            <v>415.99</v>
          </cell>
        </row>
        <row r="94">
          <cell r="G94">
            <v>0</v>
          </cell>
          <cell r="I94">
            <v>0</v>
          </cell>
        </row>
        <row r="97">
          <cell r="G97">
            <v>0</v>
          </cell>
          <cell r="I97">
            <v>0</v>
          </cell>
        </row>
        <row r="154">
          <cell r="G154">
            <v>0</v>
          </cell>
          <cell r="I154">
            <v>0</v>
          </cell>
        </row>
        <row r="156">
          <cell r="G156">
            <v>0</v>
          </cell>
          <cell r="I156">
            <v>0</v>
          </cell>
        </row>
        <row r="165">
          <cell r="G165">
            <v>0</v>
          </cell>
          <cell r="I165">
            <v>0</v>
          </cell>
        </row>
        <row r="173">
          <cell r="G173">
            <v>0</v>
          </cell>
          <cell r="I173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1">
          <cell r="G181">
            <v>0</v>
          </cell>
          <cell r="I181">
            <v>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0.emf"/><Relationship Id="rId4" Type="http://schemas.openxmlformats.org/officeDocument/2006/relationships/control" Target="../activeX/activeX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8.emf"/><Relationship Id="rId4" Type="http://schemas.openxmlformats.org/officeDocument/2006/relationships/control" Target="../activeX/activeX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A1:D45"/>
  <sheetViews>
    <sheetView showZeros="0" tabSelected="1" view="pageBreakPreview" topLeftCell="A6" zoomScaleNormal="100" zoomScaleSheetLayoutView="100" workbookViewId="0">
      <selection activeCell="A20" sqref="A20:D20"/>
    </sheetView>
  </sheetViews>
  <sheetFormatPr defaultRowHeight="12.75" x14ac:dyDescent="0.2"/>
  <cols>
    <col min="1" max="1" width="42.140625" style="119" customWidth="1"/>
    <col min="2" max="2" width="67.42578125" style="119" customWidth="1"/>
    <col min="3" max="3" width="20.42578125" style="120" customWidth="1"/>
    <col min="4" max="4" width="4.140625" style="120" customWidth="1"/>
    <col min="5" max="5" width="13.5703125" customWidth="1"/>
    <col min="6" max="6" width="9.140625" customWidth="1"/>
  </cols>
  <sheetData>
    <row r="1" spans="1:4" x14ac:dyDescent="0.2">
      <c r="A1" s="235"/>
      <c r="B1" s="235"/>
      <c r="C1" s="235"/>
      <c r="D1" s="235"/>
    </row>
    <row r="2" spans="1:4" ht="155.25" customHeight="1" x14ac:dyDescent="0.25">
      <c r="A2" s="151" t="s">
        <v>202</v>
      </c>
      <c r="B2" s="155" t="s">
        <v>201</v>
      </c>
      <c r="C2" s="153"/>
      <c r="D2" s="152"/>
    </row>
    <row r="3" spans="1:4" hidden="1" x14ac:dyDescent="0.2">
      <c r="A3" s="235"/>
      <c r="B3" s="235"/>
      <c r="C3" s="235"/>
      <c r="D3" s="235"/>
    </row>
    <row r="4" spans="1:4" x14ac:dyDescent="0.2">
      <c r="A4" s="235"/>
      <c r="B4" s="235"/>
      <c r="C4" s="235"/>
      <c r="D4" s="235"/>
    </row>
    <row r="5" spans="1:4" ht="73.5" customHeight="1" x14ac:dyDescent="0.2">
      <c r="A5" s="231" t="s">
        <v>315</v>
      </c>
      <c r="B5" s="230"/>
      <c r="C5" s="230"/>
      <c r="D5" s="230"/>
    </row>
    <row r="6" spans="1:4" ht="15" customHeight="1" x14ac:dyDescent="0.2">
      <c r="A6" s="236"/>
      <c r="B6" s="236"/>
      <c r="C6" s="236"/>
      <c r="D6" s="236"/>
    </row>
    <row r="7" spans="1:4" x14ac:dyDescent="0.2">
      <c r="A7" s="94"/>
      <c r="B7" s="94"/>
      <c r="C7" s="95"/>
      <c r="D7" s="95"/>
    </row>
    <row r="8" spans="1:4" ht="207" customHeight="1" x14ac:dyDescent="0.2">
      <c r="A8" s="238" t="s">
        <v>353</v>
      </c>
      <c r="B8" s="238"/>
      <c r="C8" s="238"/>
      <c r="D8" s="238"/>
    </row>
    <row r="9" spans="1:4" ht="65.25" customHeight="1" x14ac:dyDescent="0.2">
      <c r="A9" s="238" t="s">
        <v>350</v>
      </c>
      <c r="B9" s="238"/>
      <c r="C9" s="238"/>
      <c r="D9" s="238"/>
    </row>
    <row r="10" spans="1:4" ht="83.25" customHeight="1" x14ac:dyDescent="0.2">
      <c r="A10" s="238" t="s">
        <v>316</v>
      </c>
      <c r="B10" s="238"/>
      <c r="C10" s="238"/>
      <c r="D10" s="238"/>
    </row>
    <row r="11" spans="1:4" ht="206.25" customHeight="1" x14ac:dyDescent="0.2">
      <c r="A11" s="238" t="s">
        <v>354</v>
      </c>
      <c r="B11" s="238"/>
      <c r="C11" s="238"/>
      <c r="D11" s="238"/>
    </row>
    <row r="12" spans="1:4" ht="9" customHeight="1" x14ac:dyDescent="0.2">
      <c r="A12" s="238"/>
      <c r="B12" s="238"/>
      <c r="C12" s="238"/>
      <c r="D12" s="238"/>
    </row>
    <row r="13" spans="1:4" ht="96.75" customHeight="1" x14ac:dyDescent="0.2">
      <c r="A13" s="238" t="s">
        <v>317</v>
      </c>
      <c r="B13" s="238"/>
      <c r="C13" s="238"/>
      <c r="D13" s="238"/>
    </row>
    <row r="14" spans="1:4" s="154" customFormat="1" ht="99.75" customHeight="1" x14ac:dyDescent="0.2">
      <c r="A14" s="238" t="s">
        <v>347</v>
      </c>
      <c r="B14" s="238"/>
      <c r="C14" s="238"/>
      <c r="D14" s="238"/>
    </row>
    <row r="15" spans="1:4" ht="66" customHeight="1" x14ac:dyDescent="0.2">
      <c r="A15" s="238" t="s">
        <v>339</v>
      </c>
      <c r="B15" s="238"/>
      <c r="C15" s="238"/>
      <c r="D15" s="238"/>
    </row>
    <row r="16" spans="1:4" ht="97.5" customHeight="1" x14ac:dyDescent="0.2">
      <c r="A16" s="238" t="s">
        <v>340</v>
      </c>
      <c r="B16" s="238"/>
      <c r="C16" s="238"/>
      <c r="D16" s="238"/>
    </row>
    <row r="17" spans="1:4" ht="96" customHeight="1" x14ac:dyDescent="0.2">
      <c r="A17" s="237" t="s">
        <v>341</v>
      </c>
      <c r="B17" s="237"/>
      <c r="C17" s="237"/>
      <c r="D17" s="237"/>
    </row>
    <row r="18" spans="1:4" ht="54" customHeight="1" x14ac:dyDescent="0.2">
      <c r="A18" s="237" t="s">
        <v>342</v>
      </c>
      <c r="B18" s="237"/>
      <c r="C18" s="237"/>
      <c r="D18" s="237"/>
    </row>
    <row r="19" spans="1:4" ht="95.25" customHeight="1" x14ac:dyDescent="0.2">
      <c r="A19" s="237" t="s">
        <v>349</v>
      </c>
      <c r="B19" s="237"/>
      <c r="C19" s="237"/>
      <c r="D19" s="237"/>
    </row>
    <row r="20" spans="1:4" ht="98.25" customHeight="1" x14ac:dyDescent="0.2">
      <c r="A20" s="237" t="s">
        <v>348</v>
      </c>
      <c r="B20" s="237"/>
      <c r="C20" s="237"/>
      <c r="D20" s="237"/>
    </row>
    <row r="21" spans="1:4" ht="192" customHeight="1" x14ac:dyDescent="0.2">
      <c r="A21" s="237" t="s">
        <v>318</v>
      </c>
      <c r="B21" s="237"/>
      <c r="C21" s="237"/>
      <c r="D21" s="237"/>
    </row>
    <row r="22" spans="1:4" ht="49.5" customHeight="1" x14ac:dyDescent="0.2">
      <c r="A22" s="237" t="s">
        <v>346</v>
      </c>
      <c r="B22" s="237"/>
      <c r="C22" s="237"/>
      <c r="D22" s="237"/>
    </row>
    <row r="23" spans="1:4" ht="52.5" customHeight="1" x14ac:dyDescent="0.2">
      <c r="A23" s="237" t="s">
        <v>345</v>
      </c>
      <c r="B23" s="237"/>
      <c r="C23" s="237"/>
      <c r="D23" s="237"/>
    </row>
    <row r="24" spans="1:4" ht="63.75" customHeight="1" x14ac:dyDescent="0.2">
      <c r="A24" s="237" t="s">
        <v>344</v>
      </c>
      <c r="B24" s="237"/>
      <c r="C24" s="237"/>
      <c r="D24" s="237"/>
    </row>
    <row r="25" spans="1:4" ht="65.25" customHeight="1" x14ac:dyDescent="0.2">
      <c r="A25" s="237" t="s">
        <v>343</v>
      </c>
      <c r="B25" s="237"/>
      <c r="C25" s="237"/>
      <c r="D25" s="237"/>
    </row>
    <row r="26" spans="1:4" ht="51" customHeight="1" x14ac:dyDescent="0.2">
      <c r="A26" s="237" t="s">
        <v>319</v>
      </c>
      <c r="B26" s="237"/>
      <c r="C26" s="237"/>
      <c r="D26" s="237"/>
    </row>
    <row r="27" spans="1:4" ht="44.25" customHeight="1" x14ac:dyDescent="0.2">
      <c r="A27" s="239"/>
      <c r="B27" s="239"/>
      <c r="C27" s="239"/>
      <c r="D27" s="239"/>
    </row>
    <row r="28" spans="1:4" ht="96" customHeight="1" x14ac:dyDescent="0.2">
      <c r="A28" s="238" t="s">
        <v>200</v>
      </c>
      <c r="B28" s="238"/>
      <c r="C28" s="238"/>
      <c r="D28" s="238"/>
    </row>
    <row r="29" spans="1:4" ht="80.25" hidden="1" customHeight="1" x14ac:dyDescent="0.2">
      <c r="A29" s="148" t="s">
        <v>93</v>
      </c>
      <c r="B29" s="148"/>
      <c r="C29" s="149" t="s">
        <v>94</v>
      </c>
      <c r="D29" s="150"/>
    </row>
    <row r="30" spans="1:4" ht="63.75" hidden="1" customHeight="1" x14ac:dyDescent="0.2">
      <c r="A30" s="84" t="s">
        <v>61</v>
      </c>
      <c r="B30" s="84"/>
      <c r="C30" s="108" t="s">
        <v>108</v>
      </c>
      <c r="D30" s="109"/>
    </row>
    <row r="31" spans="1:4" ht="0.75" hidden="1" customHeight="1" x14ac:dyDescent="0.2">
      <c r="A31" s="84" t="s">
        <v>48</v>
      </c>
      <c r="B31" s="84"/>
      <c r="C31" s="108">
        <v>9000000000</v>
      </c>
      <c r="D31" s="109"/>
    </row>
    <row r="32" spans="1:4" ht="85.5" hidden="1" customHeight="1" x14ac:dyDescent="0.2">
      <c r="A32" s="84" t="s">
        <v>149</v>
      </c>
      <c r="B32" s="84"/>
      <c r="C32" s="108">
        <v>9010000000</v>
      </c>
      <c r="D32" s="109"/>
    </row>
    <row r="33" spans="1:4" ht="65.25" hidden="1" customHeight="1" x14ac:dyDescent="0.2">
      <c r="A33" s="84" t="s">
        <v>37</v>
      </c>
      <c r="B33" s="84"/>
      <c r="C33" s="108">
        <v>9010000000</v>
      </c>
      <c r="D33" s="109">
        <v>100</v>
      </c>
    </row>
    <row r="34" spans="1:4" ht="31.5" hidden="1" customHeight="1" x14ac:dyDescent="0.2">
      <c r="A34" s="84" t="s">
        <v>38</v>
      </c>
      <c r="B34" s="84"/>
      <c r="C34" s="108">
        <v>9010000000</v>
      </c>
      <c r="D34" s="109">
        <v>120</v>
      </c>
    </row>
    <row r="35" spans="1:4" ht="63.75" hidden="1" x14ac:dyDescent="0.2">
      <c r="A35" s="84" t="s">
        <v>52</v>
      </c>
      <c r="B35" s="84"/>
      <c r="C35" s="108" t="s">
        <v>32</v>
      </c>
      <c r="D35" s="109">
        <v>0</v>
      </c>
    </row>
    <row r="36" spans="1:4" hidden="1" x14ac:dyDescent="0.2">
      <c r="A36" s="84" t="s">
        <v>75</v>
      </c>
      <c r="B36" s="84"/>
      <c r="C36" s="108">
        <v>0</v>
      </c>
      <c r="D36" s="109">
        <v>0</v>
      </c>
    </row>
    <row r="37" spans="1:4" hidden="1" x14ac:dyDescent="0.2">
      <c r="A37" s="84" t="s">
        <v>75</v>
      </c>
      <c r="B37" s="84"/>
      <c r="C37" s="108">
        <v>0</v>
      </c>
      <c r="D37" s="109">
        <v>0</v>
      </c>
    </row>
    <row r="38" spans="1:4" hidden="1" x14ac:dyDescent="0.2">
      <c r="A38" s="84" t="s">
        <v>75</v>
      </c>
      <c r="B38" s="84"/>
      <c r="C38" s="108">
        <v>0</v>
      </c>
      <c r="D38" s="109">
        <v>0</v>
      </c>
    </row>
    <row r="39" spans="1:4" hidden="1" x14ac:dyDescent="0.2">
      <c r="A39" s="84" t="s">
        <v>75</v>
      </c>
      <c r="B39" s="84"/>
      <c r="C39" s="108">
        <v>0</v>
      </c>
      <c r="D39" s="109">
        <v>0</v>
      </c>
    </row>
    <row r="40" spans="1:4" hidden="1" x14ac:dyDescent="0.2">
      <c r="A40" s="84" t="s">
        <v>75</v>
      </c>
      <c r="B40" s="84"/>
      <c r="C40" s="108">
        <v>0</v>
      </c>
      <c r="D40" s="109">
        <v>0</v>
      </c>
    </row>
    <row r="41" spans="1:4" hidden="1" x14ac:dyDescent="0.2">
      <c r="A41" s="84" t="s">
        <v>75</v>
      </c>
      <c r="B41" s="84"/>
      <c r="C41" s="108">
        <v>0</v>
      </c>
      <c r="D41" s="109">
        <v>0</v>
      </c>
    </row>
    <row r="42" spans="1:4" hidden="1" x14ac:dyDescent="0.2">
      <c r="A42" s="84" t="s">
        <v>75</v>
      </c>
      <c r="B42" s="84"/>
      <c r="C42" s="108">
        <v>0</v>
      </c>
      <c r="D42" s="109">
        <v>0</v>
      </c>
    </row>
    <row r="43" spans="1:4" hidden="1" x14ac:dyDescent="0.2">
      <c r="A43" s="84" t="s">
        <v>75</v>
      </c>
      <c r="B43" s="84"/>
      <c r="C43" s="108">
        <v>0</v>
      </c>
      <c r="D43" s="109">
        <v>0</v>
      </c>
    </row>
    <row r="44" spans="1:4" hidden="1" x14ac:dyDescent="0.2">
      <c r="A44" s="84" t="s">
        <v>75</v>
      </c>
      <c r="B44" s="84"/>
      <c r="C44" s="108">
        <v>0</v>
      </c>
      <c r="D44" s="109">
        <v>0</v>
      </c>
    </row>
    <row r="45" spans="1:4" hidden="1" x14ac:dyDescent="0.2">
      <c r="A45" s="84" t="s">
        <v>75</v>
      </c>
      <c r="B45" s="84"/>
      <c r="C45" s="108">
        <v>0</v>
      </c>
      <c r="D45" s="109">
        <v>0</v>
      </c>
    </row>
  </sheetData>
  <dataConsolidate link="1"/>
  <mergeCells count="25">
    <mergeCell ref="A26:D26"/>
    <mergeCell ref="A28:D28"/>
    <mergeCell ref="A25:D25"/>
    <mergeCell ref="A27:D27"/>
    <mergeCell ref="A19:D19"/>
    <mergeCell ref="A20:D20"/>
    <mergeCell ref="A24:D24"/>
    <mergeCell ref="A22:D22"/>
    <mergeCell ref="A23:D23"/>
    <mergeCell ref="A1:D1"/>
    <mergeCell ref="A3:D3"/>
    <mergeCell ref="A4:D4"/>
    <mergeCell ref="A6:D6"/>
    <mergeCell ref="A21:D21"/>
    <mergeCell ref="A8:D8"/>
    <mergeCell ref="A14:D14"/>
    <mergeCell ref="A15:D15"/>
    <mergeCell ref="A16:D16"/>
    <mergeCell ref="A9:D9"/>
    <mergeCell ref="A10:D10"/>
    <mergeCell ref="A11:D11"/>
    <mergeCell ref="A12:D12"/>
    <mergeCell ref="A13:D13"/>
    <mergeCell ref="A17:D17"/>
    <mergeCell ref="A18:D18"/>
  </mergeCells>
  <pageMargins left="0.47244094488188981" right="0.19685039370078741" top="0.19685039370078741" bottom="0.23622047244094491" header="0.11811023622047245" footer="3.937007874015748E-2"/>
  <pageSetup paperSize="9" scale="73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8433" r:id="rId4" name="ToggleButton1">
          <controlPr defaultSize="0" print="0" autoLine="0" r:id="rId5">
            <anchor moveWithCells="1">
              <from>
                <xdr:col>23</xdr:col>
                <xdr:colOff>457200</xdr:colOff>
                <xdr:row>0</xdr:row>
                <xdr:rowOff>38100</xdr:rowOff>
              </from>
              <to>
                <xdr:col>29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18433" r:id="rId4" name="ToggleButton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6">
    <pageSetUpPr fitToPage="1"/>
  </sheetPr>
  <dimension ref="A1:G117"/>
  <sheetViews>
    <sheetView view="pageBreakPreview" topLeftCell="A7" zoomScaleSheetLayoutView="100" workbookViewId="0">
      <selection activeCell="E19" sqref="E19"/>
    </sheetView>
  </sheetViews>
  <sheetFormatPr defaultColWidth="9.140625" defaultRowHeight="12.75" x14ac:dyDescent="0.2"/>
  <cols>
    <col min="1" max="1" width="82.140625" style="25" customWidth="1"/>
    <col min="2" max="2" width="12.7109375" style="25" customWidth="1"/>
    <col min="3" max="3" width="7.85546875" style="25" customWidth="1"/>
    <col min="4" max="4" width="12.28515625" style="76" customWidth="1"/>
    <col min="5" max="5" width="15.5703125" style="26" customWidth="1"/>
    <col min="6" max="6" width="12.5703125" style="7" customWidth="1"/>
    <col min="7" max="7" width="14.7109375" style="7" customWidth="1"/>
    <col min="8" max="16384" width="9.140625" style="7"/>
  </cols>
  <sheetData>
    <row r="1" spans="1:7" s="8" customFormat="1" ht="14.25" x14ac:dyDescent="0.2">
      <c r="A1" s="20"/>
      <c r="B1" s="20"/>
      <c r="C1" s="20"/>
      <c r="D1" s="2"/>
      <c r="E1" s="20" t="s">
        <v>286</v>
      </c>
    </row>
    <row r="2" spans="1:7" s="1" customFormat="1" ht="14.25" x14ac:dyDescent="0.2">
      <c r="A2" s="20"/>
      <c r="B2" s="20"/>
      <c r="C2" s="20"/>
      <c r="D2" s="2"/>
      <c r="E2" s="169" t="s">
        <v>152</v>
      </c>
      <c r="F2" s="3"/>
      <c r="G2" s="2"/>
    </row>
    <row r="3" spans="1:7" s="1" customFormat="1" ht="14.25" x14ac:dyDescent="0.2">
      <c r="A3" s="20"/>
      <c r="B3" s="20"/>
      <c r="C3" s="20"/>
      <c r="D3" s="2"/>
      <c r="E3" s="169" t="s">
        <v>160</v>
      </c>
      <c r="F3" s="3"/>
      <c r="G3" s="2"/>
    </row>
    <row r="4" spans="1:7" s="1" customFormat="1" ht="14.25" x14ac:dyDescent="0.2">
      <c r="A4" s="20"/>
      <c r="B4" s="20"/>
      <c r="C4" s="20"/>
      <c r="D4" s="2"/>
      <c r="E4" s="169" t="s">
        <v>161</v>
      </c>
      <c r="F4" s="3"/>
      <c r="G4" s="2"/>
    </row>
    <row r="5" spans="1:7" s="1" customFormat="1" ht="14.25" x14ac:dyDescent="0.2">
      <c r="A5" s="19"/>
      <c r="B5" s="19"/>
      <c r="C5" s="19"/>
      <c r="E5" s="64" t="s">
        <v>204</v>
      </c>
      <c r="F5" s="3"/>
      <c r="G5" s="2"/>
    </row>
    <row r="6" spans="1:7" s="1" customFormat="1" ht="8.65" customHeight="1" x14ac:dyDescent="0.2">
      <c r="A6" s="64"/>
      <c r="B6" s="64"/>
      <c r="C6" s="64"/>
      <c r="D6" s="167"/>
      <c r="E6" s="64"/>
      <c r="F6" s="3"/>
      <c r="G6" s="2"/>
    </row>
    <row r="7" spans="1:7" s="8" customFormat="1" ht="40.5" customHeight="1" x14ac:dyDescent="0.2">
      <c r="A7" s="289" t="s">
        <v>323</v>
      </c>
      <c r="B7" s="289"/>
      <c r="C7" s="289"/>
      <c r="D7" s="289"/>
      <c r="E7" s="289"/>
    </row>
    <row r="8" spans="1:7" s="8" customFormat="1" ht="3" customHeight="1" x14ac:dyDescent="0.2">
      <c r="A8" s="21"/>
      <c r="B8" s="21"/>
      <c r="C8" s="21"/>
      <c r="D8" s="67"/>
      <c r="E8" s="19"/>
    </row>
    <row r="9" spans="1:7" s="8" customFormat="1" ht="14.25" customHeight="1" x14ac:dyDescent="0.2">
      <c r="A9" s="290" t="s">
        <v>10</v>
      </c>
      <c r="B9" s="291" t="s">
        <v>4</v>
      </c>
      <c r="C9" s="291" t="s">
        <v>5</v>
      </c>
      <c r="D9" s="293" t="s">
        <v>150</v>
      </c>
      <c r="E9" s="294"/>
    </row>
    <row r="10" spans="1:7" s="8" customFormat="1" ht="101.25" customHeight="1" x14ac:dyDescent="0.2">
      <c r="A10" s="290"/>
      <c r="B10" s="292"/>
      <c r="C10" s="292"/>
      <c r="D10" s="68" t="s">
        <v>6</v>
      </c>
      <c r="E10" s="22" t="s">
        <v>313</v>
      </c>
    </row>
    <row r="11" spans="1:7" s="8" customFormat="1" ht="43.5" customHeight="1" x14ac:dyDescent="0.2">
      <c r="A11" s="102" t="s">
        <v>332</v>
      </c>
      <c r="B11" s="124" t="s">
        <v>166</v>
      </c>
      <c r="C11" s="170"/>
      <c r="D11" s="126">
        <f>D12</f>
        <v>1261.6220000000001</v>
      </c>
      <c r="E11" s="127">
        <f>E12</f>
        <v>0</v>
      </c>
    </row>
    <row r="12" spans="1:7" s="8" customFormat="1" ht="17.25" customHeight="1" x14ac:dyDescent="0.2">
      <c r="A12" s="84" t="s">
        <v>39</v>
      </c>
      <c r="B12" s="125" t="s">
        <v>166</v>
      </c>
      <c r="C12" s="125" t="s">
        <v>158</v>
      </c>
      <c r="D12" s="128">
        <f>D13</f>
        <v>1261.6220000000001</v>
      </c>
      <c r="E12" s="129">
        <f>E13</f>
        <v>0</v>
      </c>
    </row>
    <row r="13" spans="1:7" s="8" customFormat="1" ht="17.25" customHeight="1" x14ac:dyDescent="0.2">
      <c r="A13" s="84" t="s">
        <v>40</v>
      </c>
      <c r="B13" s="125" t="s">
        <v>166</v>
      </c>
      <c r="C13" s="125" t="s">
        <v>159</v>
      </c>
      <c r="D13" s="128">
        <f>'Ведом прил 2'!F82</f>
        <v>1261.6220000000001</v>
      </c>
      <c r="E13" s="129">
        <f>'Ведом прил 2'!G82</f>
        <v>0</v>
      </c>
    </row>
    <row r="14" spans="1:7" ht="38.25" x14ac:dyDescent="0.2">
      <c r="A14" s="60" t="s">
        <v>331</v>
      </c>
      <c r="B14" s="60">
        <f>'Ведом прил 2'!D16</f>
        <v>3400000000</v>
      </c>
      <c r="C14" s="60"/>
      <c r="D14" s="69">
        <f>D15+D18+D20+D22</f>
        <v>8783.7530000000006</v>
      </c>
      <c r="E14" s="61">
        <f>E15+E18+E20+E22</f>
        <v>1206.9609999999998</v>
      </c>
      <c r="F14" s="59"/>
      <c r="G14" s="59"/>
    </row>
    <row r="15" spans="1:7" ht="38.25" x14ac:dyDescent="0.2">
      <c r="A15" s="11" t="s">
        <v>37</v>
      </c>
      <c r="B15" s="11">
        <f>B14</f>
        <v>3400000000</v>
      </c>
      <c r="C15" s="11">
        <v>100</v>
      </c>
      <c r="D15" s="70">
        <f>D16+D17</f>
        <v>5686.5309999999999</v>
      </c>
      <c r="E15" s="54">
        <f>E16+E17</f>
        <v>642.31799999999998</v>
      </c>
    </row>
    <row r="16" spans="1:7" x14ac:dyDescent="0.2">
      <c r="A16" s="11" t="s">
        <v>73</v>
      </c>
      <c r="B16" s="11">
        <f>B15</f>
        <v>3400000000</v>
      </c>
      <c r="C16" s="11">
        <v>110</v>
      </c>
      <c r="D16" s="70">
        <f>SUM('Ведом прил 2'!F150+'Ведом прил 2'!F123+'Ведом прил 2'!F86)</f>
        <v>4044.66</v>
      </c>
      <c r="E16" s="54">
        <f>'Ведом прил 2'!G42+'Ведом прил 2'!G123</f>
        <v>527.95399999999995</v>
      </c>
    </row>
    <row r="17" spans="1:5" x14ac:dyDescent="0.2">
      <c r="A17" s="11" t="s">
        <v>38</v>
      </c>
      <c r="B17" s="11">
        <f>B15</f>
        <v>3400000000</v>
      </c>
      <c r="C17" s="11">
        <v>120</v>
      </c>
      <c r="D17" s="70">
        <f>'Ведом прил 2'!F18+'Ведом прил 2'!F26+'Ведом прил 2'!F64</f>
        <v>1641.8710000000001</v>
      </c>
      <c r="E17" s="54">
        <f>'Ведом прил 2'!G18+'Ведом прил 2'!G26+'Ведом прил 2'!G64</f>
        <v>114.364</v>
      </c>
    </row>
    <row r="18" spans="1:5" x14ac:dyDescent="0.2">
      <c r="A18" s="48" t="s">
        <v>39</v>
      </c>
      <c r="B18" s="11">
        <f t="shared" ref="B18:B19" si="0">B17</f>
        <v>3400000000</v>
      </c>
      <c r="C18" s="11">
        <v>200</v>
      </c>
      <c r="D18" s="70">
        <f>D19</f>
        <v>2817.3470000000002</v>
      </c>
      <c r="E18" s="54">
        <f>E19</f>
        <v>564.64299999999992</v>
      </c>
    </row>
    <row r="19" spans="1:5" x14ac:dyDescent="0.2">
      <c r="A19" s="11" t="s">
        <v>40</v>
      </c>
      <c r="B19" s="11">
        <f t="shared" si="0"/>
        <v>3400000000</v>
      </c>
      <c r="C19" s="11">
        <v>240</v>
      </c>
      <c r="D19" s="70">
        <f>SUM('Ведом прил 2'!F189+'Ведом прил 2'!F125+'Ведом прил 2'!F96+'Ведом прил 2'!F70+'Ведом прил 2'!F66+'Ведом прил 2'!F53+'Ведом прил 2'!F28)</f>
        <v>2817.3470000000002</v>
      </c>
      <c r="E19" s="54">
        <f>SUM('Ведом прил 2'!G125+'Ведом прил 2'!G66+'Ведом прил 2'!G53)</f>
        <v>564.64299999999992</v>
      </c>
    </row>
    <row r="20" spans="1:5" x14ac:dyDescent="0.2">
      <c r="A20" s="11" t="s">
        <v>45</v>
      </c>
      <c r="B20" s="11">
        <f t="shared" ref="B20" si="1">B18</f>
        <v>3400000000</v>
      </c>
      <c r="C20" s="11">
        <v>500</v>
      </c>
      <c r="D20" s="70">
        <f>D21</f>
        <v>234.52</v>
      </c>
      <c r="E20" s="70">
        <f>E21</f>
        <v>0</v>
      </c>
    </row>
    <row r="21" spans="1:5" x14ac:dyDescent="0.2">
      <c r="A21" s="11" t="s">
        <v>46</v>
      </c>
      <c r="B21" s="11">
        <f t="shared" ref="B21:B22" si="2">B20</f>
        <v>3400000000</v>
      </c>
      <c r="C21" s="11">
        <v>540</v>
      </c>
      <c r="D21" s="70">
        <f>'Ведом прил 2'!F34+'Ведом прил 2'!F42+'Ведом прил 2'!F55+'Ведом прил 2'!F134+'Ведом прил 2'!F191+'Ведом прил 2'!F210</f>
        <v>234.52</v>
      </c>
      <c r="E21" s="70">
        <f>'Ведом прил 2'!G34+'Ведом прил 2'!G42+'Ведом прил 2'!G55+'Ведом прил 2'!G134+'Ведом прил 2'!G191+'Ведом прил 2'!G210</f>
        <v>0</v>
      </c>
    </row>
    <row r="22" spans="1:5" x14ac:dyDescent="0.2">
      <c r="A22" s="11" t="s">
        <v>41</v>
      </c>
      <c r="B22" s="11">
        <f t="shared" si="2"/>
        <v>3400000000</v>
      </c>
      <c r="C22" s="11">
        <v>800</v>
      </c>
      <c r="D22" s="70">
        <f>D23</f>
        <v>45.355000000000004</v>
      </c>
      <c r="E22" s="70">
        <f>E23</f>
        <v>0</v>
      </c>
    </row>
    <row r="23" spans="1:5" x14ac:dyDescent="0.2">
      <c r="A23" s="11" t="s">
        <v>42</v>
      </c>
      <c r="B23" s="11">
        <f t="shared" ref="B23" si="3">B21</f>
        <v>3400000000</v>
      </c>
      <c r="C23" s="11">
        <v>850</v>
      </c>
      <c r="D23" s="70">
        <f>SUM('Ведом прил 2'!F193+'Ведом прил 2'!F72)</f>
        <v>45.355000000000004</v>
      </c>
      <c r="E23" s="70">
        <f>'Ведом прил 2'!G193</f>
        <v>0</v>
      </c>
    </row>
    <row r="24" spans="1:5" ht="15.75" customHeight="1" x14ac:dyDescent="0.2">
      <c r="A24" s="35" t="s">
        <v>48</v>
      </c>
      <c r="B24" s="62" t="s">
        <v>139</v>
      </c>
      <c r="C24" s="63"/>
      <c r="D24" s="71">
        <f>D25</f>
        <v>30</v>
      </c>
      <c r="E24" s="71">
        <f>E25</f>
        <v>0</v>
      </c>
    </row>
    <row r="25" spans="1:5" s="17" customFormat="1" ht="38.25" x14ac:dyDescent="0.2">
      <c r="A25" s="16" t="s">
        <v>145</v>
      </c>
      <c r="B25" s="49" t="s">
        <v>140</v>
      </c>
      <c r="C25" s="57"/>
      <c r="D25" s="72">
        <f>D28</f>
        <v>30</v>
      </c>
      <c r="E25" s="55">
        <f>E28</f>
        <v>0</v>
      </c>
    </row>
    <row r="26" spans="1:5" s="17" customFormat="1" ht="38.25" hidden="1" x14ac:dyDescent="0.2">
      <c r="A26" s="11" t="s">
        <v>37</v>
      </c>
      <c r="B26" s="49" t="s">
        <v>140</v>
      </c>
      <c r="C26" s="57">
        <v>100</v>
      </c>
      <c r="D26" s="72" t="e">
        <f>D27</f>
        <v>#REF!</v>
      </c>
      <c r="E26" s="55" t="e">
        <f>E27</f>
        <v>#REF!</v>
      </c>
    </row>
    <row r="27" spans="1:5" s="17" customFormat="1" hidden="1" x14ac:dyDescent="0.2">
      <c r="A27" s="11" t="s">
        <v>38</v>
      </c>
      <c r="B27" s="49" t="s">
        <v>140</v>
      </c>
      <c r="C27" s="57">
        <v>120</v>
      </c>
      <c r="D27" s="72" t="e">
        <f>'Ведом прил 2'!#REF!+'Ведом прил 2'!F216+'Ведом прил 2'!#REF!</f>
        <v>#REF!</v>
      </c>
      <c r="E27" s="55" t="e">
        <f>'Ведом прил 2'!#REF!+'Ведом прил 2'!G216+'Ведом прил 2'!#REF!</f>
        <v>#REF!</v>
      </c>
    </row>
    <row r="28" spans="1:5" s="17" customFormat="1" ht="14.25" customHeight="1" x14ac:dyDescent="0.2">
      <c r="A28" s="16" t="s">
        <v>41</v>
      </c>
      <c r="B28" s="49" t="s">
        <v>140</v>
      </c>
      <c r="C28" s="57">
        <v>800</v>
      </c>
      <c r="D28" s="72">
        <f>D29</f>
        <v>30</v>
      </c>
      <c r="E28" s="55">
        <f>E29</f>
        <v>0</v>
      </c>
    </row>
    <row r="29" spans="1:5" s="17" customFormat="1" ht="12" customHeight="1" x14ac:dyDescent="0.2">
      <c r="A29" s="16" t="s">
        <v>72</v>
      </c>
      <c r="B29" s="49" t="s">
        <v>140</v>
      </c>
      <c r="C29" s="57">
        <v>870</v>
      </c>
      <c r="D29" s="72">
        <f>'Ведом прил 2'!F47</f>
        <v>30</v>
      </c>
      <c r="E29" s="55">
        <f>'Ведом прил 2'!G47</f>
        <v>0</v>
      </c>
    </row>
    <row r="30" spans="1:5" s="17" customFormat="1" ht="0.75" hidden="1" customHeight="1" x14ac:dyDescent="0.2">
      <c r="A30" s="16" t="s">
        <v>146</v>
      </c>
      <c r="B30" s="49" t="s">
        <v>141</v>
      </c>
      <c r="C30" s="57"/>
      <c r="D30" s="72">
        <f>D31</f>
        <v>811.72199999999998</v>
      </c>
      <c r="E30" s="55">
        <f>E31</f>
        <v>0</v>
      </c>
    </row>
    <row r="31" spans="1:5" s="17" customFormat="1" hidden="1" x14ac:dyDescent="0.2">
      <c r="A31" s="16" t="s">
        <v>39</v>
      </c>
      <c r="B31" s="49" t="s">
        <v>141</v>
      </c>
      <c r="C31" s="57">
        <v>200</v>
      </c>
      <c r="D31" s="72">
        <f>D32</f>
        <v>811.72199999999998</v>
      </c>
      <c r="E31" s="55">
        <f>E32</f>
        <v>0</v>
      </c>
    </row>
    <row r="32" spans="1:5" s="17" customFormat="1" hidden="1" x14ac:dyDescent="0.2">
      <c r="A32" s="16" t="s">
        <v>40</v>
      </c>
      <c r="B32" s="49" t="s">
        <v>141</v>
      </c>
      <c r="C32" s="57">
        <v>240</v>
      </c>
      <c r="D32" s="72">
        <f>'Ведом прил 2'!F86</f>
        <v>811.72199999999998</v>
      </c>
      <c r="E32" s="55">
        <f>'Ведом прил 2'!G86</f>
        <v>0</v>
      </c>
    </row>
    <row r="33" spans="1:5" s="17" customFormat="1" ht="0.75" hidden="1" customHeight="1" x14ac:dyDescent="0.2">
      <c r="A33" s="16" t="s">
        <v>144</v>
      </c>
      <c r="B33" s="49" t="s">
        <v>143</v>
      </c>
      <c r="C33" s="57"/>
      <c r="D33" s="72">
        <f>D34</f>
        <v>0</v>
      </c>
      <c r="E33" s="55">
        <f>E34</f>
        <v>0</v>
      </c>
    </row>
    <row r="34" spans="1:5" s="17" customFormat="1" hidden="1" x14ac:dyDescent="0.2">
      <c r="A34" s="16" t="s">
        <v>39</v>
      </c>
      <c r="B34" s="49" t="s">
        <v>143</v>
      </c>
      <c r="C34" s="57">
        <v>200</v>
      </c>
      <c r="D34" s="72">
        <f>D35</f>
        <v>0</v>
      </c>
      <c r="E34" s="55">
        <f>E35</f>
        <v>0</v>
      </c>
    </row>
    <row r="35" spans="1:5" s="17" customFormat="1" hidden="1" x14ac:dyDescent="0.2">
      <c r="A35" s="16" t="s">
        <v>40</v>
      </c>
      <c r="B35" s="49" t="s">
        <v>143</v>
      </c>
      <c r="C35" s="57">
        <v>240</v>
      </c>
      <c r="D35" s="72">
        <f>'Ведом прил 2'!F116</f>
        <v>0</v>
      </c>
      <c r="E35" s="55">
        <f>'Ведом прил 2'!G116</f>
        <v>0</v>
      </c>
    </row>
    <row r="36" spans="1:5" s="17" customFormat="1" ht="1.5" hidden="1" customHeight="1" x14ac:dyDescent="0.2">
      <c r="A36" s="16" t="s">
        <v>147</v>
      </c>
      <c r="B36" s="49" t="s">
        <v>142</v>
      </c>
      <c r="C36" s="57"/>
      <c r="D36" s="72" t="e">
        <f>D37</f>
        <v>#REF!</v>
      </c>
      <c r="E36" s="55" t="e">
        <f>E37</f>
        <v>#REF!</v>
      </c>
    </row>
    <row r="37" spans="1:5" ht="25.5" hidden="1" x14ac:dyDescent="0.2">
      <c r="A37" s="16" t="s">
        <v>88</v>
      </c>
      <c r="B37" s="49" t="s">
        <v>142</v>
      </c>
      <c r="C37" s="57">
        <v>400</v>
      </c>
      <c r="D37" s="72" t="e">
        <f>D38</f>
        <v>#REF!</v>
      </c>
      <c r="E37" s="55" t="e">
        <f>E38</f>
        <v>#REF!</v>
      </c>
    </row>
    <row r="38" spans="1:5" hidden="1" x14ac:dyDescent="0.2">
      <c r="A38" s="16" t="s">
        <v>89</v>
      </c>
      <c r="B38" s="49" t="s">
        <v>142</v>
      </c>
      <c r="C38" s="57">
        <v>410</v>
      </c>
      <c r="D38" s="72" t="e">
        <f>'Ведом прил 2'!#REF!</f>
        <v>#REF!</v>
      </c>
      <c r="E38" s="55" t="e">
        <f>'Ведом прил 2'!#REF!</f>
        <v>#REF!</v>
      </c>
    </row>
    <row r="39" spans="1:5" ht="12.75" customHeight="1" x14ac:dyDescent="0.2">
      <c r="A39" s="56" t="s">
        <v>6</v>
      </c>
      <c r="B39" s="56"/>
      <c r="C39" s="58"/>
      <c r="D39" s="71">
        <f>D11+D14+D24</f>
        <v>10075.375</v>
      </c>
      <c r="E39" s="71">
        <f>E11+E14+E24</f>
        <v>1206.9609999999998</v>
      </c>
    </row>
    <row r="40" spans="1:5" hidden="1" x14ac:dyDescent="0.2">
      <c r="A40" s="24" t="s">
        <v>77</v>
      </c>
      <c r="B40" s="24"/>
      <c r="C40" s="24"/>
      <c r="D40" s="73">
        <v>0</v>
      </c>
      <c r="E40" s="18">
        <v>0</v>
      </c>
    </row>
    <row r="41" spans="1:5" hidden="1" x14ac:dyDescent="0.2">
      <c r="A41" s="23" t="s">
        <v>77</v>
      </c>
      <c r="B41" s="23"/>
      <c r="C41" s="23"/>
      <c r="D41" s="74">
        <v>0</v>
      </c>
      <c r="E41" s="9">
        <v>0</v>
      </c>
    </row>
    <row r="42" spans="1:5" hidden="1" x14ac:dyDescent="0.2">
      <c r="A42" s="23" t="s">
        <v>77</v>
      </c>
      <c r="B42" s="23"/>
      <c r="C42" s="23"/>
      <c r="D42" s="74">
        <v>0</v>
      </c>
      <c r="E42" s="9">
        <v>0</v>
      </c>
    </row>
    <row r="43" spans="1:5" hidden="1" x14ac:dyDescent="0.2">
      <c r="A43" s="23" t="s">
        <v>77</v>
      </c>
      <c r="B43" s="23"/>
      <c r="C43" s="23"/>
      <c r="D43" s="74">
        <v>0</v>
      </c>
      <c r="E43" s="9">
        <v>0</v>
      </c>
    </row>
    <row r="44" spans="1:5" hidden="1" x14ac:dyDescent="0.2">
      <c r="A44" s="23" t="s">
        <v>77</v>
      </c>
      <c r="B44" s="23"/>
      <c r="C44" s="23"/>
      <c r="D44" s="74">
        <v>0</v>
      </c>
      <c r="E44" s="9">
        <v>0</v>
      </c>
    </row>
    <row r="45" spans="1:5" hidden="1" x14ac:dyDescent="0.2">
      <c r="A45" s="23" t="s">
        <v>77</v>
      </c>
      <c r="B45" s="23"/>
      <c r="C45" s="23"/>
      <c r="D45" s="74">
        <v>0</v>
      </c>
      <c r="E45" s="9">
        <v>0</v>
      </c>
    </row>
    <row r="46" spans="1:5" hidden="1" x14ac:dyDescent="0.2">
      <c r="A46" s="23" t="s">
        <v>77</v>
      </c>
      <c r="B46" s="23"/>
      <c r="C46" s="23"/>
      <c r="D46" s="74">
        <v>0</v>
      </c>
      <c r="E46" s="9">
        <v>0</v>
      </c>
    </row>
    <row r="47" spans="1:5" hidden="1" x14ac:dyDescent="0.2">
      <c r="A47" s="23" t="s">
        <v>77</v>
      </c>
      <c r="B47" s="23"/>
      <c r="C47" s="23"/>
      <c r="D47" s="74">
        <v>0</v>
      </c>
      <c r="E47" s="9">
        <v>0</v>
      </c>
    </row>
    <row r="48" spans="1:5" hidden="1" x14ac:dyDescent="0.2">
      <c r="A48" s="23" t="s">
        <v>77</v>
      </c>
      <c r="B48" s="23"/>
      <c r="C48" s="23"/>
      <c r="D48" s="74">
        <v>0</v>
      </c>
      <c r="E48" s="9">
        <v>0</v>
      </c>
    </row>
    <row r="49" spans="1:5" hidden="1" x14ac:dyDescent="0.2">
      <c r="A49" s="23" t="s">
        <v>77</v>
      </c>
      <c r="B49" s="23"/>
      <c r="C49" s="23"/>
      <c r="D49" s="74">
        <v>0</v>
      </c>
      <c r="E49" s="9">
        <v>0</v>
      </c>
    </row>
    <row r="50" spans="1:5" hidden="1" x14ac:dyDescent="0.2">
      <c r="A50" s="23" t="s">
        <v>77</v>
      </c>
      <c r="B50" s="23"/>
      <c r="C50" s="23"/>
      <c r="D50" s="74">
        <v>0</v>
      </c>
      <c r="E50" s="9">
        <v>0</v>
      </c>
    </row>
    <row r="51" spans="1:5" hidden="1" x14ac:dyDescent="0.2">
      <c r="A51" s="23" t="s">
        <v>77</v>
      </c>
      <c r="B51" s="23"/>
      <c r="C51" s="23"/>
      <c r="D51" s="74">
        <v>0</v>
      </c>
      <c r="E51" s="9">
        <v>0</v>
      </c>
    </row>
    <row r="52" spans="1:5" hidden="1" x14ac:dyDescent="0.2">
      <c r="A52" s="23" t="s">
        <v>77</v>
      </c>
      <c r="B52" s="23"/>
      <c r="C52" s="23"/>
      <c r="D52" s="74">
        <v>0</v>
      </c>
      <c r="E52" s="9">
        <v>0</v>
      </c>
    </row>
    <row r="53" spans="1:5" hidden="1" x14ac:dyDescent="0.2">
      <c r="A53" s="23" t="s">
        <v>77</v>
      </c>
      <c r="B53" s="23"/>
      <c r="C53" s="23"/>
      <c r="D53" s="74">
        <v>0</v>
      </c>
      <c r="E53" s="9">
        <v>0</v>
      </c>
    </row>
    <row r="54" spans="1:5" hidden="1" x14ac:dyDescent="0.2">
      <c r="A54" s="23" t="s">
        <v>77</v>
      </c>
      <c r="B54" s="23"/>
      <c r="C54" s="23"/>
      <c r="D54" s="74">
        <v>0</v>
      </c>
      <c r="E54" s="9">
        <v>0</v>
      </c>
    </row>
    <row r="55" spans="1:5" hidden="1" x14ac:dyDescent="0.2">
      <c r="A55" s="23" t="s">
        <v>77</v>
      </c>
      <c r="B55" s="23"/>
      <c r="C55" s="23"/>
      <c r="D55" s="74">
        <v>0</v>
      </c>
      <c r="E55" s="9">
        <v>0</v>
      </c>
    </row>
    <row r="56" spans="1:5" hidden="1" x14ac:dyDescent="0.2">
      <c r="A56" s="23" t="s">
        <v>77</v>
      </c>
      <c r="B56" s="23"/>
      <c r="C56" s="23"/>
      <c r="D56" s="74">
        <v>0</v>
      </c>
      <c r="E56" s="9">
        <v>0</v>
      </c>
    </row>
    <row r="57" spans="1:5" hidden="1" x14ac:dyDescent="0.2">
      <c r="A57" s="23" t="s">
        <v>77</v>
      </c>
      <c r="B57" s="23"/>
      <c r="C57" s="23"/>
      <c r="D57" s="74">
        <v>0</v>
      </c>
      <c r="E57" s="9">
        <v>0</v>
      </c>
    </row>
    <row r="58" spans="1:5" hidden="1" x14ac:dyDescent="0.2">
      <c r="A58" s="23" t="s">
        <v>77</v>
      </c>
      <c r="B58" s="23"/>
      <c r="C58" s="23"/>
      <c r="D58" s="74">
        <v>0</v>
      </c>
      <c r="E58" s="9">
        <v>0</v>
      </c>
    </row>
    <row r="59" spans="1:5" hidden="1" x14ac:dyDescent="0.2">
      <c r="A59" s="23" t="s">
        <v>77</v>
      </c>
      <c r="B59" s="23"/>
      <c r="C59" s="23"/>
      <c r="D59" s="74">
        <v>0</v>
      </c>
      <c r="E59" s="9">
        <v>0</v>
      </c>
    </row>
    <row r="60" spans="1:5" hidden="1" x14ac:dyDescent="0.2">
      <c r="A60" s="23" t="s">
        <v>77</v>
      </c>
      <c r="B60" s="23"/>
      <c r="C60" s="23"/>
      <c r="D60" s="74">
        <v>0</v>
      </c>
      <c r="E60" s="9">
        <v>0</v>
      </c>
    </row>
    <row r="61" spans="1:5" hidden="1" x14ac:dyDescent="0.2">
      <c r="A61" s="23" t="s">
        <v>77</v>
      </c>
      <c r="B61" s="23"/>
      <c r="C61" s="23"/>
      <c r="D61" s="74">
        <v>0</v>
      </c>
      <c r="E61" s="9">
        <v>0</v>
      </c>
    </row>
    <row r="62" spans="1:5" hidden="1" x14ac:dyDescent="0.2">
      <c r="A62" s="23" t="s">
        <v>77</v>
      </c>
      <c r="B62" s="23"/>
      <c r="C62" s="23"/>
      <c r="D62" s="74">
        <v>0</v>
      </c>
      <c r="E62" s="9">
        <v>0</v>
      </c>
    </row>
    <row r="63" spans="1:5" hidden="1" x14ac:dyDescent="0.2">
      <c r="A63" s="23" t="s">
        <v>77</v>
      </c>
      <c r="B63" s="23"/>
      <c r="C63" s="23"/>
      <c r="D63" s="74">
        <v>0</v>
      </c>
      <c r="E63" s="9">
        <v>0</v>
      </c>
    </row>
    <row r="64" spans="1:5" hidden="1" x14ac:dyDescent="0.2">
      <c r="A64" s="23" t="s">
        <v>77</v>
      </c>
      <c r="B64" s="23"/>
      <c r="C64" s="23"/>
      <c r="D64" s="74">
        <v>0</v>
      </c>
      <c r="E64" s="9">
        <v>0</v>
      </c>
    </row>
    <row r="65" spans="1:5" hidden="1" x14ac:dyDescent="0.2">
      <c r="A65" s="23" t="s">
        <v>77</v>
      </c>
      <c r="B65" s="23"/>
      <c r="C65" s="23"/>
      <c r="D65" s="74">
        <v>0</v>
      </c>
      <c r="E65" s="9">
        <v>0</v>
      </c>
    </row>
    <row r="66" spans="1:5" hidden="1" x14ac:dyDescent="0.2">
      <c r="A66" s="23" t="s">
        <v>77</v>
      </c>
      <c r="B66" s="23"/>
      <c r="C66" s="23"/>
      <c r="D66" s="74">
        <v>0</v>
      </c>
      <c r="E66" s="9">
        <v>0</v>
      </c>
    </row>
    <row r="67" spans="1:5" hidden="1" x14ac:dyDescent="0.2">
      <c r="A67" s="23" t="s">
        <v>77</v>
      </c>
      <c r="B67" s="23"/>
      <c r="C67" s="23"/>
      <c r="D67" s="74">
        <v>0</v>
      </c>
      <c r="E67" s="9">
        <v>0</v>
      </c>
    </row>
    <row r="68" spans="1:5" hidden="1" x14ac:dyDescent="0.2">
      <c r="A68" s="23" t="s">
        <v>77</v>
      </c>
      <c r="B68" s="23"/>
      <c r="C68" s="23"/>
      <c r="D68" s="74">
        <v>0</v>
      </c>
      <c r="E68" s="9">
        <v>0</v>
      </c>
    </row>
    <row r="69" spans="1:5" hidden="1" x14ac:dyDescent="0.2">
      <c r="A69" s="23" t="s">
        <v>77</v>
      </c>
      <c r="B69" s="23"/>
      <c r="C69" s="23"/>
      <c r="D69" s="74">
        <v>0</v>
      </c>
      <c r="E69" s="9">
        <v>0</v>
      </c>
    </row>
    <row r="70" spans="1:5" hidden="1" x14ac:dyDescent="0.2">
      <c r="A70" s="23" t="s">
        <v>77</v>
      </c>
      <c r="B70" s="23"/>
      <c r="C70" s="23"/>
      <c r="D70" s="74">
        <v>0</v>
      </c>
      <c r="E70" s="9">
        <v>0</v>
      </c>
    </row>
    <row r="71" spans="1:5" hidden="1" x14ac:dyDescent="0.2">
      <c r="A71" s="23" t="s">
        <v>77</v>
      </c>
      <c r="B71" s="23"/>
      <c r="C71" s="23"/>
      <c r="D71" s="74">
        <v>0</v>
      </c>
      <c r="E71" s="9">
        <v>0</v>
      </c>
    </row>
    <row r="72" spans="1:5" hidden="1" x14ac:dyDescent="0.2">
      <c r="A72" s="23" t="s">
        <v>77</v>
      </c>
      <c r="B72" s="23"/>
      <c r="C72" s="23"/>
      <c r="D72" s="74">
        <v>0</v>
      </c>
      <c r="E72" s="9">
        <v>0</v>
      </c>
    </row>
    <row r="73" spans="1:5" hidden="1" x14ac:dyDescent="0.2">
      <c r="A73" s="23" t="s">
        <v>77</v>
      </c>
      <c r="B73" s="23"/>
      <c r="C73" s="23"/>
      <c r="D73" s="74">
        <v>0</v>
      </c>
      <c r="E73" s="9">
        <v>0</v>
      </c>
    </row>
    <row r="74" spans="1:5" hidden="1" x14ac:dyDescent="0.2">
      <c r="A74" s="23" t="s">
        <v>77</v>
      </c>
      <c r="B74" s="23"/>
      <c r="C74" s="23"/>
      <c r="D74" s="74">
        <v>0</v>
      </c>
      <c r="E74" s="9">
        <v>0</v>
      </c>
    </row>
    <row r="75" spans="1:5" hidden="1" x14ac:dyDescent="0.2">
      <c r="A75" s="23" t="s">
        <v>77</v>
      </c>
      <c r="B75" s="23"/>
      <c r="C75" s="23"/>
      <c r="D75" s="74">
        <v>0</v>
      </c>
      <c r="E75" s="9">
        <v>0</v>
      </c>
    </row>
    <row r="76" spans="1:5" hidden="1" x14ac:dyDescent="0.2">
      <c r="A76" s="23" t="s">
        <v>77</v>
      </c>
      <c r="B76" s="23"/>
      <c r="C76" s="23"/>
      <c r="D76" s="74">
        <v>0</v>
      </c>
      <c r="E76" s="9">
        <v>0</v>
      </c>
    </row>
    <row r="77" spans="1:5" hidden="1" x14ac:dyDescent="0.2">
      <c r="A77" s="23" t="s">
        <v>77</v>
      </c>
      <c r="B77" s="23"/>
      <c r="C77" s="23"/>
      <c r="D77" s="74">
        <v>0</v>
      </c>
      <c r="E77" s="9">
        <v>0</v>
      </c>
    </row>
    <row r="78" spans="1:5" hidden="1" x14ac:dyDescent="0.2">
      <c r="A78" s="23" t="s">
        <v>77</v>
      </c>
      <c r="B78" s="23"/>
      <c r="C78" s="23"/>
      <c r="D78" s="74">
        <v>0</v>
      </c>
      <c r="E78" s="9">
        <v>0</v>
      </c>
    </row>
    <row r="79" spans="1:5" hidden="1" x14ac:dyDescent="0.2">
      <c r="A79" s="23" t="s">
        <v>77</v>
      </c>
      <c r="B79" s="23"/>
      <c r="C79" s="23"/>
      <c r="D79" s="74">
        <v>0</v>
      </c>
      <c r="E79" s="9">
        <v>0</v>
      </c>
    </row>
    <row r="80" spans="1:5" hidden="1" x14ac:dyDescent="0.2">
      <c r="A80" s="23" t="s">
        <v>77</v>
      </c>
      <c r="B80" s="23"/>
      <c r="C80" s="23"/>
      <c r="D80" s="74">
        <v>0</v>
      </c>
      <c r="E80" s="9">
        <v>0</v>
      </c>
    </row>
    <row r="81" spans="1:5" hidden="1" x14ac:dyDescent="0.2">
      <c r="A81" s="23" t="s">
        <v>77</v>
      </c>
      <c r="B81" s="23"/>
      <c r="C81" s="23"/>
      <c r="D81" s="74">
        <v>0</v>
      </c>
      <c r="E81" s="9">
        <v>0</v>
      </c>
    </row>
    <row r="82" spans="1:5" hidden="1" x14ac:dyDescent="0.2">
      <c r="A82" s="23" t="s">
        <v>77</v>
      </c>
      <c r="B82" s="23"/>
      <c r="C82" s="23"/>
      <c r="D82" s="74">
        <v>0</v>
      </c>
      <c r="E82" s="9">
        <v>0</v>
      </c>
    </row>
    <row r="83" spans="1:5" hidden="1" x14ac:dyDescent="0.2">
      <c r="A83" s="23" t="s">
        <v>77</v>
      </c>
      <c r="B83" s="23"/>
      <c r="C83" s="23"/>
      <c r="D83" s="74">
        <v>0</v>
      </c>
      <c r="E83" s="9">
        <v>0</v>
      </c>
    </row>
    <row r="84" spans="1:5" hidden="1" x14ac:dyDescent="0.2">
      <c r="A84" s="23" t="s">
        <v>77</v>
      </c>
      <c r="B84" s="23"/>
      <c r="C84" s="23"/>
      <c r="D84" s="74">
        <v>0</v>
      </c>
      <c r="E84" s="9">
        <v>0</v>
      </c>
    </row>
    <row r="85" spans="1:5" hidden="1" x14ac:dyDescent="0.2">
      <c r="A85" s="23" t="s">
        <v>77</v>
      </c>
      <c r="B85" s="23"/>
      <c r="C85" s="23"/>
      <c r="D85" s="74">
        <v>0</v>
      </c>
      <c r="E85" s="9">
        <v>0</v>
      </c>
    </row>
    <row r="86" spans="1:5" hidden="1" x14ac:dyDescent="0.2">
      <c r="A86" s="23" t="s">
        <v>77</v>
      </c>
      <c r="B86" s="23"/>
      <c r="C86" s="23"/>
      <c r="D86" s="74">
        <v>0</v>
      </c>
      <c r="E86" s="9">
        <v>0</v>
      </c>
    </row>
    <row r="87" spans="1:5" hidden="1" x14ac:dyDescent="0.2">
      <c r="A87" s="23" t="s">
        <v>77</v>
      </c>
      <c r="B87" s="23"/>
      <c r="C87" s="23"/>
      <c r="D87" s="74">
        <v>0</v>
      </c>
      <c r="E87" s="9">
        <v>0</v>
      </c>
    </row>
    <row r="88" spans="1:5" hidden="1" x14ac:dyDescent="0.2">
      <c r="A88" s="23" t="s">
        <v>77</v>
      </c>
      <c r="B88" s="23"/>
      <c r="C88" s="23"/>
      <c r="D88" s="74">
        <v>0</v>
      </c>
      <c r="E88" s="9">
        <v>0</v>
      </c>
    </row>
    <row r="89" spans="1:5" hidden="1" x14ac:dyDescent="0.2">
      <c r="A89" s="23" t="s">
        <v>77</v>
      </c>
      <c r="B89" s="23"/>
      <c r="C89" s="23"/>
      <c r="D89" s="74">
        <v>0</v>
      </c>
      <c r="E89" s="9">
        <v>0</v>
      </c>
    </row>
    <row r="90" spans="1:5" hidden="1" x14ac:dyDescent="0.2">
      <c r="A90" s="23" t="s">
        <v>77</v>
      </c>
      <c r="B90" s="23"/>
      <c r="C90" s="23"/>
      <c r="D90" s="74">
        <v>0</v>
      </c>
      <c r="E90" s="9">
        <v>0</v>
      </c>
    </row>
    <row r="91" spans="1:5" hidden="1" x14ac:dyDescent="0.2">
      <c r="A91" s="23" t="s">
        <v>77</v>
      </c>
      <c r="B91" s="23"/>
      <c r="C91" s="23"/>
      <c r="D91" s="74">
        <v>0</v>
      </c>
      <c r="E91" s="9">
        <v>0</v>
      </c>
    </row>
    <row r="92" spans="1:5" hidden="1" x14ac:dyDescent="0.2">
      <c r="A92" s="23" t="s">
        <v>77</v>
      </c>
      <c r="B92" s="23"/>
      <c r="C92" s="23"/>
      <c r="D92" s="74">
        <v>0</v>
      </c>
      <c r="E92" s="9">
        <v>0</v>
      </c>
    </row>
    <row r="93" spans="1:5" hidden="1" x14ac:dyDescent="0.2">
      <c r="A93" s="23" t="s">
        <v>77</v>
      </c>
      <c r="B93" s="23"/>
      <c r="C93" s="23"/>
      <c r="D93" s="74">
        <v>0</v>
      </c>
      <c r="E93" s="9">
        <v>0</v>
      </c>
    </row>
    <row r="94" spans="1:5" hidden="1" x14ac:dyDescent="0.2">
      <c r="A94" s="23" t="s">
        <v>77</v>
      </c>
      <c r="B94" s="23"/>
      <c r="C94" s="23"/>
      <c r="D94" s="74">
        <v>0</v>
      </c>
      <c r="E94" s="9">
        <v>0</v>
      </c>
    </row>
    <row r="95" spans="1:5" hidden="1" x14ac:dyDescent="0.2">
      <c r="A95" s="23" t="s">
        <v>77</v>
      </c>
      <c r="B95" s="23"/>
      <c r="C95" s="23"/>
      <c r="D95" s="74">
        <v>0</v>
      </c>
      <c r="E95" s="9">
        <v>0</v>
      </c>
    </row>
    <row r="96" spans="1:5" hidden="1" x14ac:dyDescent="0.2">
      <c r="A96" s="23" t="s">
        <v>77</v>
      </c>
      <c r="B96" s="23"/>
      <c r="C96" s="23"/>
      <c r="D96" s="74">
        <v>0</v>
      </c>
      <c r="E96" s="9">
        <v>0</v>
      </c>
    </row>
    <row r="97" spans="1:5" hidden="1" x14ac:dyDescent="0.2">
      <c r="A97" s="23" t="s">
        <v>77</v>
      </c>
      <c r="B97" s="23"/>
      <c r="C97" s="23"/>
      <c r="D97" s="74">
        <v>0</v>
      </c>
      <c r="E97" s="9">
        <v>0</v>
      </c>
    </row>
    <row r="98" spans="1:5" hidden="1" x14ac:dyDescent="0.2">
      <c r="A98" s="23" t="s">
        <v>77</v>
      </c>
      <c r="B98" s="23"/>
      <c r="C98" s="23"/>
      <c r="D98" s="74">
        <v>0</v>
      </c>
      <c r="E98" s="9">
        <v>0</v>
      </c>
    </row>
    <row r="99" spans="1:5" hidden="1" x14ac:dyDescent="0.2">
      <c r="A99" s="23" t="s">
        <v>77</v>
      </c>
      <c r="B99" s="23"/>
      <c r="C99" s="23"/>
      <c r="D99" s="74">
        <v>0</v>
      </c>
      <c r="E99" s="9">
        <v>0</v>
      </c>
    </row>
    <row r="100" spans="1:5" hidden="1" x14ac:dyDescent="0.2">
      <c r="A100" s="23" t="s">
        <v>77</v>
      </c>
      <c r="B100" s="23"/>
      <c r="C100" s="23"/>
      <c r="D100" s="74">
        <v>0</v>
      </c>
      <c r="E100" s="9">
        <v>0</v>
      </c>
    </row>
    <row r="101" spans="1:5" hidden="1" x14ac:dyDescent="0.2">
      <c r="A101" s="23" t="s">
        <v>77</v>
      </c>
      <c r="B101" s="23"/>
      <c r="C101" s="23"/>
      <c r="D101" s="74">
        <v>0</v>
      </c>
      <c r="E101" s="9">
        <v>0</v>
      </c>
    </row>
    <row r="102" spans="1:5" hidden="1" x14ac:dyDescent="0.2">
      <c r="A102" s="23" t="s">
        <v>77</v>
      </c>
      <c r="B102" s="23"/>
      <c r="C102" s="23"/>
      <c r="D102" s="74">
        <v>0</v>
      </c>
      <c r="E102" s="9">
        <v>0</v>
      </c>
    </row>
    <row r="103" spans="1:5" hidden="1" x14ac:dyDescent="0.2">
      <c r="A103" s="23" t="s">
        <v>77</v>
      </c>
      <c r="B103" s="23"/>
      <c r="C103" s="23"/>
      <c r="D103" s="74">
        <v>0</v>
      </c>
      <c r="E103" s="9">
        <v>0</v>
      </c>
    </row>
    <row r="104" spans="1:5" hidden="1" x14ac:dyDescent="0.2">
      <c r="A104" s="23" t="s">
        <v>77</v>
      </c>
      <c r="B104" s="23"/>
      <c r="C104" s="23"/>
      <c r="D104" s="74">
        <v>0</v>
      </c>
      <c r="E104" s="9">
        <v>0</v>
      </c>
    </row>
    <row r="105" spans="1:5" hidden="1" x14ac:dyDescent="0.2">
      <c r="A105" s="23" t="s">
        <v>77</v>
      </c>
      <c r="B105" s="23"/>
      <c r="C105" s="23"/>
      <c r="D105" s="74">
        <v>0</v>
      </c>
      <c r="E105" s="9">
        <v>0</v>
      </c>
    </row>
    <row r="106" spans="1:5" hidden="1" x14ac:dyDescent="0.2">
      <c r="A106" s="23" t="s">
        <v>77</v>
      </c>
      <c r="B106" s="23"/>
      <c r="C106" s="23"/>
      <c r="D106" s="74">
        <v>0</v>
      </c>
      <c r="E106" s="9">
        <v>0</v>
      </c>
    </row>
    <row r="107" spans="1:5" hidden="1" x14ac:dyDescent="0.2">
      <c r="A107" s="23" t="s">
        <v>77</v>
      </c>
      <c r="B107" s="23"/>
      <c r="C107" s="23"/>
      <c r="D107" s="74">
        <v>0</v>
      </c>
      <c r="E107" s="9">
        <v>0</v>
      </c>
    </row>
    <row r="108" spans="1:5" hidden="1" x14ac:dyDescent="0.2">
      <c r="A108" s="23" t="s">
        <v>77</v>
      </c>
      <c r="B108" s="23"/>
      <c r="C108" s="23"/>
      <c r="D108" s="74">
        <v>0</v>
      </c>
      <c r="E108" s="9">
        <v>0</v>
      </c>
    </row>
    <row r="109" spans="1:5" hidden="1" x14ac:dyDescent="0.2">
      <c r="A109" s="23" t="s">
        <v>77</v>
      </c>
      <c r="B109" s="23"/>
      <c r="C109" s="23"/>
      <c r="D109" s="74">
        <v>0</v>
      </c>
      <c r="E109" s="9">
        <v>0</v>
      </c>
    </row>
    <row r="110" spans="1:5" hidden="1" x14ac:dyDescent="0.2">
      <c r="A110" s="23" t="s">
        <v>77</v>
      </c>
      <c r="B110" s="23"/>
      <c r="C110" s="23"/>
      <c r="D110" s="74">
        <v>0</v>
      </c>
      <c r="E110" s="9">
        <v>0</v>
      </c>
    </row>
    <row r="111" spans="1:5" hidden="1" x14ac:dyDescent="0.2">
      <c r="A111" s="23" t="s">
        <v>77</v>
      </c>
      <c r="B111" s="23"/>
      <c r="C111" s="23"/>
      <c r="D111" s="74">
        <v>0</v>
      </c>
      <c r="E111" s="9">
        <v>0</v>
      </c>
    </row>
    <row r="112" spans="1:5" hidden="1" x14ac:dyDescent="0.2">
      <c r="A112" s="23" t="s">
        <v>77</v>
      </c>
      <c r="B112" s="23"/>
      <c r="C112" s="23"/>
      <c r="D112" s="74">
        <v>0</v>
      </c>
      <c r="E112" s="9">
        <v>0</v>
      </c>
    </row>
    <row r="113" spans="1:5" hidden="1" x14ac:dyDescent="0.2">
      <c r="A113" s="23" t="s">
        <v>77</v>
      </c>
      <c r="B113" s="23"/>
      <c r="C113" s="23"/>
      <c r="D113" s="74">
        <v>0</v>
      </c>
      <c r="E113" s="9">
        <v>0</v>
      </c>
    </row>
    <row r="114" spans="1:5" hidden="1" x14ac:dyDescent="0.2">
      <c r="A114" s="23" t="s">
        <v>77</v>
      </c>
      <c r="B114" s="23"/>
      <c r="C114" s="23"/>
      <c r="D114" s="74">
        <v>0</v>
      </c>
      <c r="E114" s="9">
        <v>0</v>
      </c>
    </row>
    <row r="115" spans="1:5" hidden="1" x14ac:dyDescent="0.2">
      <c r="A115" s="23" t="s">
        <v>77</v>
      </c>
      <c r="B115" s="23"/>
      <c r="C115" s="23"/>
      <c r="D115" s="74">
        <v>0</v>
      </c>
      <c r="E115" s="9">
        <v>0</v>
      </c>
    </row>
    <row r="116" spans="1:5" ht="2.25" customHeight="1" x14ac:dyDescent="0.2">
      <c r="D116" s="75"/>
    </row>
    <row r="117" spans="1:5" x14ac:dyDescent="0.2">
      <c r="D117" s="75"/>
    </row>
  </sheetData>
  <sheetProtection selectLockedCells="1" selectUnlockedCells="1"/>
  <mergeCells count="5">
    <mergeCell ref="A7:E7"/>
    <mergeCell ref="A9:A10"/>
    <mergeCell ref="B9:B10"/>
    <mergeCell ref="C9:C10"/>
    <mergeCell ref="D9:E9"/>
  </mergeCells>
  <pageMargins left="0.59055118110236227" right="0.39370078740157483" top="0" bottom="0" header="0" footer="0"/>
  <pageSetup paperSize="9" scale="99" firstPageNumber="0" fitToWidth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2769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32769" r:id="rId4" name="Toggle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pageSetUpPr fitToPage="1"/>
  </sheetPr>
  <dimension ref="A1:G46"/>
  <sheetViews>
    <sheetView view="pageBreakPreview" topLeftCell="A10" zoomScaleSheetLayoutView="100" workbookViewId="0">
      <selection activeCell="G20" sqref="G20"/>
    </sheetView>
  </sheetViews>
  <sheetFormatPr defaultColWidth="9.140625" defaultRowHeight="12.75" x14ac:dyDescent="0.2"/>
  <cols>
    <col min="1" max="1" width="82.140625" style="25" customWidth="1"/>
    <col min="2" max="2" width="13.5703125" style="25" customWidth="1"/>
    <col min="3" max="3" width="6.140625" style="25" customWidth="1"/>
    <col min="4" max="4" width="12.28515625" style="76" customWidth="1"/>
    <col min="5" max="5" width="14.7109375" style="26" customWidth="1"/>
    <col min="6" max="6" width="12.5703125" style="7" customWidth="1"/>
    <col min="7" max="7" width="14.7109375" style="7" customWidth="1"/>
    <col min="8" max="16384" width="9.140625" style="7"/>
  </cols>
  <sheetData>
    <row r="1" spans="1:7" s="8" customFormat="1" ht="14.25" x14ac:dyDescent="0.2">
      <c r="A1" s="20"/>
      <c r="B1" s="20"/>
      <c r="C1" s="20"/>
      <c r="D1" s="2"/>
      <c r="E1" s="263" t="s">
        <v>298</v>
      </c>
      <c r="F1" s="263"/>
      <c r="G1" s="263"/>
    </row>
    <row r="2" spans="1:7" s="1" customFormat="1" ht="14.25" x14ac:dyDescent="0.2">
      <c r="A2" s="20"/>
      <c r="B2" s="263" t="s">
        <v>152</v>
      </c>
      <c r="C2" s="263"/>
      <c r="D2" s="263"/>
      <c r="E2" s="263"/>
      <c r="F2" s="263"/>
      <c r="G2" s="263"/>
    </row>
    <row r="3" spans="1:7" s="1" customFormat="1" ht="14.25" x14ac:dyDescent="0.2">
      <c r="A3" s="263" t="s">
        <v>210</v>
      </c>
      <c r="B3" s="263"/>
      <c r="C3" s="263"/>
      <c r="D3" s="263"/>
      <c r="E3" s="263"/>
      <c r="F3" s="263"/>
      <c r="G3" s="263"/>
    </row>
    <row r="4" spans="1:7" s="1" customFormat="1" ht="14.25" x14ac:dyDescent="0.2">
      <c r="A4" s="263" t="s">
        <v>161</v>
      </c>
      <c r="B4" s="263"/>
      <c r="C4" s="263"/>
      <c r="D4" s="263"/>
      <c r="E4" s="263"/>
      <c r="F4" s="263"/>
      <c r="G4" s="263"/>
    </row>
    <row r="5" spans="1:7" s="1" customFormat="1" ht="14.25" x14ac:dyDescent="0.2">
      <c r="A5" s="19"/>
      <c r="B5" s="287" t="s">
        <v>320</v>
      </c>
      <c r="C5" s="287"/>
      <c r="D5" s="287"/>
      <c r="E5" s="287"/>
      <c r="F5" s="287"/>
      <c r="G5" s="287"/>
    </row>
    <row r="6" spans="1:7" s="1" customFormat="1" ht="8.65" customHeight="1" x14ac:dyDescent="0.2">
      <c r="A6" s="64"/>
      <c r="B6" s="64"/>
      <c r="C6" s="64"/>
      <c r="D6" s="167"/>
      <c r="E6" s="64"/>
      <c r="F6" s="3"/>
      <c r="G6" s="2"/>
    </row>
    <row r="7" spans="1:7" s="8" customFormat="1" ht="33.75" customHeight="1" x14ac:dyDescent="0.2">
      <c r="A7" s="283" t="s">
        <v>321</v>
      </c>
      <c r="B7" s="283"/>
      <c r="C7" s="283"/>
      <c r="D7" s="283"/>
      <c r="E7" s="283"/>
      <c r="F7" s="283"/>
      <c r="G7" s="283"/>
    </row>
    <row r="8" spans="1:7" s="8" customFormat="1" ht="14.25" x14ac:dyDescent="0.2">
      <c r="A8" s="21"/>
      <c r="B8" s="21"/>
      <c r="C8" s="21"/>
      <c r="D8" s="67"/>
      <c r="E8" s="19"/>
    </row>
    <row r="9" spans="1:7" s="8" customFormat="1" ht="14.25" customHeight="1" x14ac:dyDescent="0.2">
      <c r="A9" s="290" t="s">
        <v>10</v>
      </c>
      <c r="B9" s="291" t="s">
        <v>4</v>
      </c>
      <c r="C9" s="291" t="s">
        <v>5</v>
      </c>
      <c r="D9" s="296" t="s">
        <v>150</v>
      </c>
      <c r="E9" s="296"/>
      <c r="F9" s="296"/>
      <c r="G9" s="296"/>
    </row>
    <row r="10" spans="1:7" s="8" customFormat="1" ht="14.25" customHeight="1" x14ac:dyDescent="0.2">
      <c r="A10" s="290"/>
      <c r="B10" s="295"/>
      <c r="C10" s="295"/>
      <c r="D10" s="296" t="s">
        <v>203</v>
      </c>
      <c r="E10" s="296"/>
      <c r="F10" s="296" t="s">
        <v>322</v>
      </c>
      <c r="G10" s="296"/>
    </row>
    <row r="11" spans="1:7" s="8" customFormat="1" ht="104.25" customHeight="1" x14ac:dyDescent="0.2">
      <c r="A11" s="290"/>
      <c r="B11" s="292"/>
      <c r="C11" s="292"/>
      <c r="D11" s="161" t="s">
        <v>6</v>
      </c>
      <c r="E11" s="224" t="s">
        <v>313</v>
      </c>
      <c r="F11" s="161" t="s">
        <v>6</v>
      </c>
      <c r="G11" s="224" t="s">
        <v>313</v>
      </c>
    </row>
    <row r="12" spans="1:7" s="8" customFormat="1" ht="43.5" customHeight="1" x14ac:dyDescent="0.2">
      <c r="A12" s="102" t="s">
        <v>332</v>
      </c>
      <c r="B12" s="124" t="s">
        <v>166</v>
      </c>
      <c r="C12" s="170"/>
      <c r="D12" s="163">
        <f t="shared" ref="D12:G13" si="0">D13</f>
        <v>1282.838</v>
      </c>
      <c r="E12" s="162">
        <f t="shared" si="0"/>
        <v>0</v>
      </c>
      <c r="F12" s="163">
        <f t="shared" si="0"/>
        <v>1312.384</v>
      </c>
      <c r="G12" s="162">
        <f t="shared" si="0"/>
        <v>0</v>
      </c>
    </row>
    <row r="13" spans="1:7" s="8" customFormat="1" ht="17.25" customHeight="1" x14ac:dyDescent="0.2">
      <c r="A13" s="84" t="s">
        <v>39</v>
      </c>
      <c r="B13" s="125" t="s">
        <v>166</v>
      </c>
      <c r="C13" s="125" t="s">
        <v>158</v>
      </c>
      <c r="D13" s="164">
        <f t="shared" si="0"/>
        <v>1282.838</v>
      </c>
      <c r="E13" s="165">
        <f t="shared" si="0"/>
        <v>0</v>
      </c>
      <c r="F13" s="164">
        <f t="shared" si="0"/>
        <v>1312.384</v>
      </c>
      <c r="G13" s="165">
        <f t="shared" si="0"/>
        <v>0</v>
      </c>
    </row>
    <row r="14" spans="1:7" s="8" customFormat="1" ht="17.25" customHeight="1" x14ac:dyDescent="0.2">
      <c r="A14" s="84" t="s">
        <v>40</v>
      </c>
      <c r="B14" s="125" t="s">
        <v>166</v>
      </c>
      <c r="C14" s="125" t="s">
        <v>159</v>
      </c>
      <c r="D14" s="164">
        <f>SUM('прил 5 '!C21)</f>
        <v>1282.838</v>
      </c>
      <c r="E14" s="165">
        <f>'[2]Ведом прил 6'!G70</f>
        <v>0</v>
      </c>
      <c r="F14" s="164">
        <f>SUM('прил 5 '!E21)</f>
        <v>1312.384</v>
      </c>
      <c r="G14" s="165">
        <f>'[2]Ведом прил 6'!I70</f>
        <v>0</v>
      </c>
    </row>
    <row r="15" spans="1:7" ht="38.25" x14ac:dyDescent="0.2">
      <c r="A15" s="60" t="s">
        <v>331</v>
      </c>
      <c r="B15" s="60">
        <f>'[2]Ведом прил 6'!D15</f>
        <v>3400000000</v>
      </c>
      <c r="C15" s="60"/>
      <c r="D15" s="225">
        <f>D16+D19+D21+D23</f>
        <v>7058.5720000000001</v>
      </c>
      <c r="E15" s="225">
        <f t="shared" ref="E15" si="1">E16+E19+E21+E23</f>
        <v>1205.1909999999998</v>
      </c>
      <c r="F15" s="225">
        <f>F16+F19+F21+F23</f>
        <v>6748.116</v>
      </c>
      <c r="G15" s="225">
        <f t="shared" ref="G15" si="2">G16+G19+G21+G23</f>
        <v>1084.7109999999998</v>
      </c>
    </row>
    <row r="16" spans="1:7" ht="38.25" x14ac:dyDescent="0.2">
      <c r="A16" s="11" t="s">
        <v>37</v>
      </c>
      <c r="B16" s="11">
        <v>3400000000</v>
      </c>
      <c r="C16" s="11">
        <v>100</v>
      </c>
      <c r="D16" s="223">
        <f>SUM(D17:D18)</f>
        <v>4879.384</v>
      </c>
      <c r="E16" s="223">
        <f>SUM(E17:E18)</f>
        <v>646.89299999999992</v>
      </c>
      <c r="F16" s="223">
        <f>SUM(F17:F18)</f>
        <v>4760.4449999999997</v>
      </c>
      <c r="G16" s="223">
        <f>SUM(G17:G18)</f>
        <v>527.95399999999995</v>
      </c>
    </row>
    <row r="17" spans="1:7" x14ac:dyDescent="0.2">
      <c r="A17" s="11" t="s">
        <v>73</v>
      </c>
      <c r="B17" s="11">
        <v>3400000000</v>
      </c>
      <c r="C17" s="11">
        <v>110</v>
      </c>
      <c r="D17" s="223">
        <f>SUM('прил 4 '!F113+'прил 4 '!F91)</f>
        <v>3232.9380000000001</v>
      </c>
      <c r="E17" s="223">
        <f>SUM('прил 4 '!G91)</f>
        <v>527.95399999999995</v>
      </c>
      <c r="F17" s="223">
        <f>SUM('прил 4 '!H113+'прил 4 '!H91)</f>
        <v>3232.9380000000001</v>
      </c>
      <c r="G17" s="223">
        <f>SUM('прил 4 '!I91)</f>
        <v>527.95399999999995</v>
      </c>
    </row>
    <row r="18" spans="1:7" x14ac:dyDescent="0.2">
      <c r="A18" s="11" t="s">
        <v>38</v>
      </c>
      <c r="B18" s="11">
        <v>3400000000</v>
      </c>
      <c r="C18" s="11">
        <v>120</v>
      </c>
      <c r="D18" s="223">
        <f>SUM('прил 4 '!F58+'прил 4 '!F25+'прил 4 '!F17)</f>
        <v>1646.4459999999999</v>
      </c>
      <c r="E18" s="223">
        <f>SUM('прил 4 '!G58)</f>
        <v>118.93899999999999</v>
      </c>
      <c r="F18" s="223">
        <f>SUM('прил 4 '!H58+'прил 4 '!H25+'прил 4 '!H17)</f>
        <v>1527.5070000000001</v>
      </c>
      <c r="G18" s="223">
        <f>SUM('прил 4 '!I58)</f>
        <v>0</v>
      </c>
    </row>
    <row r="19" spans="1:7" x14ac:dyDescent="0.2">
      <c r="A19" s="48" t="s">
        <v>39</v>
      </c>
      <c r="B19" s="11">
        <v>3400000000</v>
      </c>
      <c r="C19" s="11">
        <v>200</v>
      </c>
      <c r="D19" s="223">
        <f>D20</f>
        <v>1916.3130000000001</v>
      </c>
      <c r="E19" s="226">
        <f>E20</f>
        <v>558.298</v>
      </c>
      <c r="F19" s="223">
        <f>F20</f>
        <v>1724.796</v>
      </c>
      <c r="G19" s="226">
        <f>G20</f>
        <v>556.75699999999995</v>
      </c>
    </row>
    <row r="20" spans="1:7" x14ac:dyDescent="0.2">
      <c r="A20" s="11" t="s">
        <v>40</v>
      </c>
      <c r="B20" s="11">
        <v>3400000000</v>
      </c>
      <c r="C20" s="11">
        <v>240</v>
      </c>
      <c r="D20" s="223">
        <f>SUM('прил 4 '!F152+'прил 4 '!F93+'прил 4 '!F84+'прил 4 '!F60+'прил 4 '!F27)</f>
        <v>1916.3130000000001</v>
      </c>
      <c r="E20" s="223">
        <f>SUM('прил 4 '!G93+'прил 4 '!G60+'прил 4 '!G52)</f>
        <v>558.298</v>
      </c>
      <c r="F20" s="223">
        <f>SUM('прил 4 '!H152+'прил 4 '!H93+'прил 4 '!H84+'прил 4 '!H60+'прил 4 '!H27)</f>
        <v>1724.796</v>
      </c>
      <c r="G20" s="223">
        <f>SUM('прил 4 '!I93+'прил 4 '!I84+'прил 4 '!I52)</f>
        <v>556.75699999999995</v>
      </c>
    </row>
    <row r="21" spans="1:7" x14ac:dyDescent="0.2">
      <c r="A21" s="11" t="s">
        <v>45</v>
      </c>
      <c r="B21" s="11">
        <v>3400000000</v>
      </c>
      <c r="C21" s="11">
        <v>500</v>
      </c>
      <c r="D21" s="223">
        <f>D22</f>
        <v>234.51999999999998</v>
      </c>
      <c r="E21" s="223">
        <f t="shared" ref="E21:G21" si="3">E22</f>
        <v>0</v>
      </c>
      <c r="F21" s="223">
        <f>F22</f>
        <v>234.51999999999998</v>
      </c>
      <c r="G21" s="223">
        <f t="shared" si="3"/>
        <v>0</v>
      </c>
    </row>
    <row r="22" spans="1:7" x14ac:dyDescent="0.2">
      <c r="A22" s="11" t="s">
        <v>46</v>
      </c>
      <c r="B22" s="11">
        <v>3400000000</v>
      </c>
      <c r="C22" s="11">
        <v>540</v>
      </c>
      <c r="D22" s="223">
        <f>SUM('прил 4 '!F173+'прил 4 '!F154+'прил 4 '!F97+'прил 4 '!F54+'прил 4 '!F41+'прил 4 '!F33)</f>
        <v>234.51999999999998</v>
      </c>
      <c r="E22" s="223">
        <f>'[2]Ведом прил 6'!G33+'[2]Ведом прил 6'!G41+'[2]Ведом прил 6'!G54+'[2]Ведом прил 6'!G97+'[2]Ведом прил 6'!G154+'[2]Ведом прил 6'!G173</f>
        <v>0</v>
      </c>
      <c r="F22" s="223">
        <f>SUM('прил 4 '!H173+'прил 4 '!H154+'прил 4 '!H97+'прил 4 '!H54+'прил 4 '!H41+'прил 4 '!H33)</f>
        <v>234.51999999999998</v>
      </c>
      <c r="G22" s="223">
        <f>'[2]Ведом прил 6'!I33+'[2]Ведом прил 6'!I41+'[2]Ведом прил 6'!I54+'[2]Ведом прил 6'!I97+'[2]Ведом прил 6'!I154+'[2]Ведом прил 6'!I173</f>
        <v>0</v>
      </c>
    </row>
    <row r="23" spans="1:7" x14ac:dyDescent="0.2">
      <c r="A23" s="11" t="s">
        <v>41</v>
      </c>
      <c r="B23" s="11">
        <v>3400000000</v>
      </c>
      <c r="C23" s="11">
        <v>800</v>
      </c>
      <c r="D23" s="223">
        <f>D24</f>
        <v>28.355</v>
      </c>
      <c r="E23" s="223">
        <f t="shared" ref="E23:G23" si="4">E24</f>
        <v>0</v>
      </c>
      <c r="F23" s="223">
        <f>F24</f>
        <v>28.355</v>
      </c>
      <c r="G23" s="223">
        <f t="shared" si="4"/>
        <v>0</v>
      </c>
    </row>
    <row r="24" spans="1:7" x14ac:dyDescent="0.2">
      <c r="A24" s="11" t="s">
        <v>42</v>
      </c>
      <c r="B24" s="11">
        <v>3400000000</v>
      </c>
      <c r="C24" s="11">
        <v>850</v>
      </c>
      <c r="D24" s="223">
        <f>SUM('прил 4 '!F156)</f>
        <v>28.355</v>
      </c>
      <c r="E24" s="223">
        <f>'[2]Ведом прил 6'!G156</f>
        <v>0</v>
      </c>
      <c r="F24" s="223">
        <f>SUM('прил 4 '!H156)</f>
        <v>28.355</v>
      </c>
      <c r="G24" s="223">
        <f>'[2]Ведом прил 6'!I156</f>
        <v>0</v>
      </c>
    </row>
    <row r="25" spans="1:7" s="228" customFormat="1" ht="25.5" hidden="1" x14ac:dyDescent="0.2">
      <c r="A25" s="60" t="s">
        <v>207</v>
      </c>
      <c r="B25" s="60">
        <v>4500000000</v>
      </c>
      <c r="C25" s="227"/>
      <c r="D25" s="225">
        <f>D26</f>
        <v>0</v>
      </c>
      <c r="E25" s="225">
        <f t="shared" ref="E25:G26" si="5">E26</f>
        <v>0</v>
      </c>
      <c r="F25" s="225">
        <f>F26</f>
        <v>0</v>
      </c>
      <c r="G25" s="225">
        <f t="shared" si="5"/>
        <v>0</v>
      </c>
    </row>
    <row r="26" spans="1:7" hidden="1" x14ac:dyDescent="0.2">
      <c r="A26" s="11" t="s">
        <v>39</v>
      </c>
      <c r="B26" s="11">
        <v>4500000000</v>
      </c>
      <c r="C26" s="222">
        <v>200</v>
      </c>
      <c r="D26" s="223">
        <f>D27</f>
        <v>0</v>
      </c>
      <c r="E26" s="223">
        <f t="shared" si="5"/>
        <v>0</v>
      </c>
      <c r="F26" s="223">
        <f>F27</f>
        <v>0</v>
      </c>
      <c r="G26" s="223">
        <f t="shared" si="5"/>
        <v>0</v>
      </c>
    </row>
    <row r="27" spans="1:7" hidden="1" x14ac:dyDescent="0.2">
      <c r="A27" s="11" t="s">
        <v>40</v>
      </c>
      <c r="B27" s="60">
        <v>4500000000</v>
      </c>
      <c r="C27" s="222">
        <v>240</v>
      </c>
      <c r="D27" s="223">
        <f>'[2]Ведом прил 6'!F87</f>
        <v>0</v>
      </c>
      <c r="E27" s="223">
        <f>'[2]Ведом прил 6'!G87</f>
        <v>0</v>
      </c>
      <c r="F27" s="223">
        <f>'[2]Ведом прил 6'!H87</f>
        <v>0</v>
      </c>
      <c r="G27" s="223">
        <f>'[2]Ведом прил 6'!I87</f>
        <v>0</v>
      </c>
    </row>
    <row r="28" spans="1:7" ht="19.5" customHeight="1" x14ac:dyDescent="0.2">
      <c r="A28" s="35" t="s">
        <v>48</v>
      </c>
      <c r="B28" s="62" t="s">
        <v>139</v>
      </c>
      <c r="C28" s="63"/>
      <c r="D28" s="225">
        <f>D29</f>
        <v>15</v>
      </c>
      <c r="E28" s="225">
        <f>E29</f>
        <v>0</v>
      </c>
      <c r="F28" s="225">
        <f>F29</f>
        <v>15</v>
      </c>
      <c r="G28" s="225">
        <f>G29</f>
        <v>0</v>
      </c>
    </row>
    <row r="29" spans="1:7" s="17" customFormat="1" ht="38.25" x14ac:dyDescent="0.2">
      <c r="A29" s="16" t="s">
        <v>145</v>
      </c>
      <c r="B29" s="49" t="s">
        <v>140</v>
      </c>
      <c r="C29" s="57"/>
      <c r="D29" s="223">
        <f>D32</f>
        <v>15</v>
      </c>
      <c r="E29" s="226">
        <f>E32</f>
        <v>0</v>
      </c>
      <c r="F29" s="223">
        <f>F32</f>
        <v>15</v>
      </c>
      <c r="G29" s="226">
        <f>G32</f>
        <v>0</v>
      </c>
    </row>
    <row r="30" spans="1:7" s="17" customFormat="1" ht="38.25" hidden="1" x14ac:dyDescent="0.2">
      <c r="A30" s="11" t="s">
        <v>37</v>
      </c>
      <c r="B30" s="49" t="s">
        <v>140</v>
      </c>
      <c r="C30" s="57">
        <v>100</v>
      </c>
      <c r="D30" s="223" t="e">
        <f>D31</f>
        <v>#REF!</v>
      </c>
      <c r="E30" s="226" t="e">
        <f>E31</f>
        <v>#REF!</v>
      </c>
      <c r="F30" s="223" t="e">
        <f>F31</f>
        <v>#REF!</v>
      </c>
      <c r="G30" s="226" t="e">
        <f>G31</f>
        <v>#REF!</v>
      </c>
    </row>
    <row r="31" spans="1:7" s="17" customFormat="1" hidden="1" x14ac:dyDescent="0.2">
      <c r="A31" s="11" t="s">
        <v>38</v>
      </c>
      <c r="B31" s="49" t="s">
        <v>140</v>
      </c>
      <c r="C31" s="57">
        <v>120</v>
      </c>
      <c r="D31" s="223" t="e">
        <f>'[2]Ведом прил 6'!#REF!+'[2]Ведом прил 6'!F179+'[2]Ведом прил 6'!#REF!</f>
        <v>#REF!</v>
      </c>
      <c r="E31" s="226" t="e">
        <f>'[2]Ведом прил 6'!#REF!+'[2]Ведом прил 6'!G179+'[2]Ведом прил 6'!#REF!</f>
        <v>#REF!</v>
      </c>
      <c r="F31" s="223" t="e">
        <f>'[2]Ведом прил 6'!#REF!+'[2]Ведом прил 6'!H179+'[2]Ведом прил 6'!#REF!</f>
        <v>#REF!</v>
      </c>
      <c r="G31" s="226" t="e">
        <f>'[2]Ведом прил 6'!#REF!+'[2]Ведом прил 6'!I179+'[2]Ведом прил 6'!#REF!</f>
        <v>#REF!</v>
      </c>
    </row>
    <row r="32" spans="1:7" s="17" customFormat="1" ht="14.25" customHeight="1" x14ac:dyDescent="0.2">
      <c r="A32" s="16" t="s">
        <v>41</v>
      </c>
      <c r="B32" s="49" t="s">
        <v>140</v>
      </c>
      <c r="C32" s="57">
        <v>800</v>
      </c>
      <c r="D32" s="223">
        <f>D33</f>
        <v>15</v>
      </c>
      <c r="E32" s="226">
        <f>E33</f>
        <v>0</v>
      </c>
      <c r="F32" s="223">
        <f>F33</f>
        <v>15</v>
      </c>
      <c r="G32" s="226">
        <f>G33</f>
        <v>0</v>
      </c>
    </row>
    <row r="33" spans="1:7" s="17" customFormat="1" ht="12" customHeight="1" x14ac:dyDescent="0.2">
      <c r="A33" s="16" t="s">
        <v>72</v>
      </c>
      <c r="B33" s="49" t="s">
        <v>140</v>
      </c>
      <c r="C33" s="57">
        <v>870</v>
      </c>
      <c r="D33" s="223">
        <f>SUM('прил 5 '!C15)</f>
        <v>15</v>
      </c>
      <c r="E33" s="226">
        <f>'[2]Ведом прил 6'!G46</f>
        <v>0</v>
      </c>
      <c r="F33" s="223">
        <f>SUM('прил 5 '!E15)</f>
        <v>15</v>
      </c>
      <c r="G33" s="226">
        <f>'[2]Ведом прил 6'!I46</f>
        <v>0</v>
      </c>
    </row>
    <row r="34" spans="1:7" s="17" customFormat="1" ht="0.75" hidden="1" customHeight="1" x14ac:dyDescent="0.2">
      <c r="A34" s="16" t="s">
        <v>146</v>
      </c>
      <c r="B34" s="49" t="s">
        <v>141</v>
      </c>
      <c r="C34" s="57"/>
      <c r="D34" s="223">
        <f t="shared" ref="D34:G35" si="6">D35</f>
        <v>0</v>
      </c>
      <c r="E34" s="226">
        <f t="shared" si="6"/>
        <v>0</v>
      </c>
      <c r="F34" s="223">
        <f t="shared" si="6"/>
        <v>0</v>
      </c>
      <c r="G34" s="226">
        <f t="shared" si="6"/>
        <v>0</v>
      </c>
    </row>
    <row r="35" spans="1:7" s="17" customFormat="1" hidden="1" x14ac:dyDescent="0.2">
      <c r="A35" s="16" t="s">
        <v>39</v>
      </c>
      <c r="B35" s="49" t="s">
        <v>141</v>
      </c>
      <c r="C35" s="57">
        <v>200</v>
      </c>
      <c r="D35" s="223">
        <f t="shared" si="6"/>
        <v>0</v>
      </c>
      <c r="E35" s="226">
        <f t="shared" si="6"/>
        <v>0</v>
      </c>
      <c r="F35" s="223">
        <f t="shared" si="6"/>
        <v>0</v>
      </c>
      <c r="G35" s="226">
        <f t="shared" si="6"/>
        <v>0</v>
      </c>
    </row>
    <row r="36" spans="1:7" s="17" customFormat="1" hidden="1" x14ac:dyDescent="0.2">
      <c r="A36" s="16" t="s">
        <v>40</v>
      </c>
      <c r="B36" s="49" t="s">
        <v>141</v>
      </c>
      <c r="C36" s="57">
        <v>240</v>
      </c>
      <c r="D36" s="223">
        <f>'[2]Ведом прил 6'!F74</f>
        <v>0</v>
      </c>
      <c r="E36" s="226">
        <f>'[2]Ведом прил 6'!G74</f>
        <v>0</v>
      </c>
      <c r="F36" s="223">
        <f>'[2]Ведом прил 6'!H74</f>
        <v>0</v>
      </c>
      <c r="G36" s="226">
        <f>'[2]Ведом прил 6'!I74</f>
        <v>0</v>
      </c>
    </row>
    <row r="37" spans="1:7" s="17" customFormat="1" ht="0.75" hidden="1" customHeight="1" x14ac:dyDescent="0.2">
      <c r="A37" s="16" t="s">
        <v>144</v>
      </c>
      <c r="B37" s="49" t="s">
        <v>143</v>
      </c>
      <c r="C37" s="57"/>
      <c r="D37" s="223">
        <f t="shared" ref="D37:G38" si="7">D38</f>
        <v>414.32600000000002</v>
      </c>
      <c r="E37" s="226">
        <f t="shared" si="7"/>
        <v>414.32600000000002</v>
      </c>
      <c r="F37" s="223">
        <f t="shared" si="7"/>
        <v>415.99</v>
      </c>
      <c r="G37" s="226">
        <f t="shared" si="7"/>
        <v>415.99</v>
      </c>
    </row>
    <row r="38" spans="1:7" s="17" customFormat="1" hidden="1" x14ac:dyDescent="0.2">
      <c r="A38" s="16" t="s">
        <v>39</v>
      </c>
      <c r="B38" s="49" t="s">
        <v>143</v>
      </c>
      <c r="C38" s="57">
        <v>200</v>
      </c>
      <c r="D38" s="223">
        <f t="shared" si="7"/>
        <v>414.32600000000002</v>
      </c>
      <c r="E38" s="226">
        <f t="shared" si="7"/>
        <v>414.32600000000002</v>
      </c>
      <c r="F38" s="223">
        <f t="shared" si="7"/>
        <v>415.99</v>
      </c>
      <c r="G38" s="226">
        <f t="shared" si="7"/>
        <v>415.99</v>
      </c>
    </row>
    <row r="39" spans="1:7" s="17" customFormat="1" hidden="1" x14ac:dyDescent="0.2">
      <c r="A39" s="16" t="s">
        <v>40</v>
      </c>
      <c r="B39" s="49" t="s">
        <v>143</v>
      </c>
      <c r="C39" s="57">
        <v>240</v>
      </c>
      <c r="D39" s="223">
        <f>'[2]Ведом прил 6'!F93</f>
        <v>414.32600000000002</v>
      </c>
      <c r="E39" s="226">
        <f>'[2]Ведом прил 6'!G93</f>
        <v>414.32600000000002</v>
      </c>
      <c r="F39" s="223">
        <f>'[2]Ведом прил 6'!H93</f>
        <v>415.99</v>
      </c>
      <c r="G39" s="226">
        <f>'[2]Ведом прил 6'!I93</f>
        <v>415.99</v>
      </c>
    </row>
    <row r="40" spans="1:7" s="17" customFormat="1" ht="1.5" hidden="1" customHeight="1" x14ac:dyDescent="0.2">
      <c r="A40" s="16" t="s">
        <v>147</v>
      </c>
      <c r="B40" s="49" t="s">
        <v>142</v>
      </c>
      <c r="C40" s="57"/>
      <c r="D40" s="223" t="e">
        <f t="shared" ref="D40:G41" si="8">D41</f>
        <v>#REF!</v>
      </c>
      <c r="E40" s="226" t="e">
        <f t="shared" si="8"/>
        <v>#REF!</v>
      </c>
      <c r="F40" s="223" t="e">
        <f t="shared" si="8"/>
        <v>#REF!</v>
      </c>
      <c r="G40" s="226" t="e">
        <f t="shared" si="8"/>
        <v>#REF!</v>
      </c>
    </row>
    <row r="41" spans="1:7" ht="25.5" hidden="1" x14ac:dyDescent="0.2">
      <c r="A41" s="16" t="s">
        <v>88</v>
      </c>
      <c r="B41" s="49" t="s">
        <v>142</v>
      </c>
      <c r="C41" s="57">
        <v>400</v>
      </c>
      <c r="D41" s="223" t="e">
        <f t="shared" si="8"/>
        <v>#REF!</v>
      </c>
      <c r="E41" s="226" t="e">
        <f t="shared" si="8"/>
        <v>#REF!</v>
      </c>
      <c r="F41" s="223" t="e">
        <f t="shared" si="8"/>
        <v>#REF!</v>
      </c>
      <c r="G41" s="226" t="e">
        <f t="shared" si="8"/>
        <v>#REF!</v>
      </c>
    </row>
    <row r="42" spans="1:7" hidden="1" x14ac:dyDescent="0.2">
      <c r="A42" s="16" t="s">
        <v>89</v>
      </c>
      <c r="B42" s="49" t="s">
        <v>142</v>
      </c>
      <c r="C42" s="57">
        <v>410</v>
      </c>
      <c r="D42" s="223" t="e">
        <f>'[2]Ведом прил 6'!#REF!</f>
        <v>#REF!</v>
      </c>
      <c r="E42" s="226" t="e">
        <f>'[2]Ведом прил 6'!#REF!</f>
        <v>#REF!</v>
      </c>
      <c r="F42" s="223" t="e">
        <f>'[2]Ведом прил 6'!#REF!</f>
        <v>#REF!</v>
      </c>
      <c r="G42" s="226" t="e">
        <f>'[2]Ведом прил 6'!#REF!</f>
        <v>#REF!</v>
      </c>
    </row>
    <row r="43" spans="1:7" x14ac:dyDescent="0.2">
      <c r="A43" s="229" t="s">
        <v>208</v>
      </c>
      <c r="B43" s="49"/>
      <c r="C43" s="57"/>
      <c r="D43" s="225">
        <f>SUM('прил 5 '!C31)</f>
        <v>179.68100000000001</v>
      </c>
      <c r="E43" s="223">
        <f>'[2]Ведом прил 6'!G181</f>
        <v>0</v>
      </c>
      <c r="F43" s="225">
        <f>SUM('прил 5 '!E31)</f>
        <v>351.54</v>
      </c>
      <c r="G43" s="223">
        <f>'[2]Ведом прил 6'!I181</f>
        <v>0</v>
      </c>
    </row>
    <row r="44" spans="1:7" ht="12.75" customHeight="1" x14ac:dyDescent="0.2">
      <c r="A44" s="56" t="s">
        <v>6</v>
      </c>
      <c r="B44" s="56"/>
      <c r="C44" s="58"/>
      <c r="D44" s="225">
        <f>D12+D15+D25+D28+D43</f>
        <v>8536.0910000000003</v>
      </c>
      <c r="E44" s="225">
        <f t="shared" ref="E44" si="9">E12+E15+E25+E28+E43</f>
        <v>1205.1909999999998</v>
      </c>
      <c r="F44" s="225">
        <f>F12+F15+F25+F28+F43</f>
        <v>8427.0400000000009</v>
      </c>
      <c r="G44" s="225">
        <f t="shared" ref="G44" si="10">G12+G15+G25+G28+G43</f>
        <v>1084.7109999999998</v>
      </c>
    </row>
    <row r="45" spans="1:7" ht="19.5" customHeight="1" x14ac:dyDescent="0.2">
      <c r="D45" s="75"/>
    </row>
    <row r="46" spans="1:7" x14ac:dyDescent="0.2">
      <c r="D46" s="75"/>
    </row>
  </sheetData>
  <sheetProtection selectLockedCells="1" selectUnlockedCells="1"/>
  <mergeCells count="12">
    <mergeCell ref="E1:G1"/>
    <mergeCell ref="B2:G2"/>
    <mergeCell ref="A3:G3"/>
    <mergeCell ref="A4:G4"/>
    <mergeCell ref="B5:G5"/>
    <mergeCell ref="A7:G7"/>
    <mergeCell ref="A9:A11"/>
    <mergeCell ref="B9:B11"/>
    <mergeCell ref="C9:C11"/>
    <mergeCell ref="D9:G9"/>
    <mergeCell ref="D10:E10"/>
    <mergeCell ref="F10:G10"/>
  </mergeCells>
  <pageMargins left="0.59055118110236227" right="0.39370078740157483" top="0" bottom="0" header="0" footer="0"/>
  <pageSetup paperSize="9" scale="89" firstPageNumber="0" fitToHeight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5601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25601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1:E44"/>
  <sheetViews>
    <sheetView showZeros="0" view="pageBreakPreview" zoomScaleNormal="100" zoomScaleSheetLayoutView="100" workbookViewId="0">
      <selection activeCell="E22" sqref="E22"/>
    </sheetView>
  </sheetViews>
  <sheetFormatPr defaultRowHeight="12.75" x14ac:dyDescent="0.2"/>
  <cols>
    <col min="1" max="1" width="46.28515625" style="119" customWidth="1"/>
    <col min="2" max="2" width="26.85546875" style="120" customWidth="1"/>
    <col min="3" max="3" width="14.140625" style="120" customWidth="1"/>
    <col min="4" max="4" width="15.42578125" style="119" customWidth="1"/>
    <col min="5" max="5" width="13.42578125" style="119" customWidth="1"/>
    <col min="6" max="6" width="13.5703125" customWidth="1"/>
    <col min="7" max="7" width="9.140625" customWidth="1"/>
  </cols>
  <sheetData>
    <row r="1" spans="1:5" x14ac:dyDescent="0.2">
      <c r="A1" s="235"/>
      <c r="B1" s="235"/>
      <c r="C1" s="235"/>
      <c r="D1" s="235"/>
      <c r="E1" s="235"/>
    </row>
    <row r="2" spans="1:5" ht="81" customHeight="1" x14ac:dyDescent="0.2">
      <c r="A2" s="240" t="s">
        <v>338</v>
      </c>
      <c r="B2" s="235"/>
      <c r="C2" s="235"/>
      <c r="D2" s="235"/>
      <c r="E2" s="235"/>
    </row>
    <row r="3" spans="1:5" x14ac:dyDescent="0.2">
      <c r="A3" s="235"/>
      <c r="B3" s="235"/>
      <c r="C3" s="235"/>
      <c r="D3" s="235"/>
      <c r="E3" s="235"/>
    </row>
    <row r="4" spans="1:5" x14ac:dyDescent="0.2">
      <c r="A4" s="235"/>
      <c r="B4" s="235"/>
      <c r="C4" s="235"/>
      <c r="D4" s="235"/>
      <c r="E4" s="235"/>
    </row>
    <row r="5" spans="1:5" ht="57" customHeight="1" x14ac:dyDescent="0.25">
      <c r="A5" s="241" t="s">
        <v>337</v>
      </c>
      <c r="B5" s="241"/>
      <c r="C5" s="241"/>
      <c r="D5" s="241"/>
      <c r="E5" s="241"/>
    </row>
    <row r="6" spans="1:5" ht="34.5" hidden="1" customHeight="1" x14ac:dyDescent="0.2">
      <c r="A6" s="89" t="s">
        <v>1</v>
      </c>
      <c r="B6" s="91">
        <v>0</v>
      </c>
      <c r="C6" s="91">
        <v>0</v>
      </c>
      <c r="D6" s="92">
        <v>0</v>
      </c>
      <c r="E6" s="92">
        <v>0</v>
      </c>
    </row>
    <row r="7" spans="1:5" ht="15" customHeight="1" x14ac:dyDescent="0.2">
      <c r="A7" s="236"/>
      <c r="B7" s="236"/>
      <c r="C7" s="236"/>
      <c r="D7" s="236"/>
      <c r="E7" s="236"/>
    </row>
    <row r="8" spans="1:5" ht="13.5" thickBot="1" x14ac:dyDescent="0.25">
      <c r="A8" s="94"/>
      <c r="B8" s="95"/>
      <c r="C8" s="95"/>
      <c r="D8" s="95"/>
      <c r="E8" s="130" t="s">
        <v>168</v>
      </c>
    </row>
    <row r="9" spans="1:5" ht="27.75" customHeight="1" thickBot="1" x14ac:dyDescent="0.25">
      <c r="A9" s="136" t="s">
        <v>187</v>
      </c>
      <c r="B9" s="131" t="s">
        <v>169</v>
      </c>
      <c r="C9" s="132" t="s">
        <v>170</v>
      </c>
      <c r="D9" s="132" t="s">
        <v>203</v>
      </c>
      <c r="E9" s="132" t="s">
        <v>322</v>
      </c>
    </row>
    <row r="10" spans="1:5" ht="21.75" customHeight="1" thickBot="1" x14ac:dyDescent="0.35">
      <c r="A10" s="145" t="s">
        <v>167</v>
      </c>
      <c r="B10" s="146"/>
      <c r="C10" s="147">
        <f>SUM(C18+C11)</f>
        <v>10075.375</v>
      </c>
      <c r="D10" s="147">
        <f>SUM(D11+D18)</f>
        <v>8572.0910000000003</v>
      </c>
      <c r="E10" s="147">
        <f>SUM(E11+E18)</f>
        <v>8467.0399999999991</v>
      </c>
    </row>
    <row r="11" spans="1:5" ht="23.25" customHeight="1" thickBot="1" x14ac:dyDescent="0.25">
      <c r="A11" s="133" t="s">
        <v>171</v>
      </c>
      <c r="B11" s="139" t="s">
        <v>172</v>
      </c>
      <c r="C11" s="137">
        <f>SUM(C12:C17)</f>
        <v>3069.5720000000001</v>
      </c>
      <c r="D11" s="137">
        <f>SUM(D12:D17)</f>
        <v>3148.9679999999998</v>
      </c>
      <c r="E11" s="137">
        <f>SUM(E12:E17)</f>
        <v>3238.9349999999999</v>
      </c>
    </row>
    <row r="12" spans="1:5" ht="24" customHeight="1" thickBot="1" x14ac:dyDescent="0.25">
      <c r="A12" s="134" t="s">
        <v>173</v>
      </c>
      <c r="B12" s="140" t="s">
        <v>199</v>
      </c>
      <c r="C12" s="138">
        <v>290.8</v>
      </c>
      <c r="D12" s="138">
        <v>309</v>
      </c>
      <c r="E12" s="138">
        <v>328</v>
      </c>
    </row>
    <row r="13" spans="1:5" ht="48" customHeight="1" thickBot="1" x14ac:dyDescent="0.25">
      <c r="A13" s="134" t="s">
        <v>174</v>
      </c>
      <c r="B13" s="140" t="s">
        <v>188</v>
      </c>
      <c r="C13" s="138">
        <v>1261.6220000000001</v>
      </c>
      <c r="D13" s="138">
        <v>1282.838</v>
      </c>
      <c r="E13" s="138">
        <v>1312.384</v>
      </c>
    </row>
    <row r="14" spans="1:5" ht="24" customHeight="1" thickBot="1" x14ac:dyDescent="0.25">
      <c r="A14" s="134" t="s">
        <v>175</v>
      </c>
      <c r="B14" s="140" t="s">
        <v>189</v>
      </c>
      <c r="C14" s="138">
        <v>352.35</v>
      </c>
      <c r="D14" s="138">
        <v>356</v>
      </c>
      <c r="E14" s="138">
        <v>360</v>
      </c>
    </row>
    <row r="15" spans="1:5" ht="24" customHeight="1" thickBot="1" x14ac:dyDescent="0.25">
      <c r="A15" s="134" t="s">
        <v>176</v>
      </c>
      <c r="B15" s="140" t="s">
        <v>190</v>
      </c>
      <c r="C15" s="138">
        <v>47</v>
      </c>
      <c r="D15" s="138">
        <v>49</v>
      </c>
      <c r="E15" s="138">
        <v>51</v>
      </c>
    </row>
    <row r="16" spans="1:5" ht="24" customHeight="1" thickBot="1" x14ac:dyDescent="0.25">
      <c r="A16" s="134" t="s">
        <v>177</v>
      </c>
      <c r="B16" s="140" t="s">
        <v>191</v>
      </c>
      <c r="C16" s="138">
        <v>805</v>
      </c>
      <c r="D16" s="138">
        <v>837</v>
      </c>
      <c r="E16" s="138">
        <v>870</v>
      </c>
    </row>
    <row r="17" spans="1:5" ht="49.5" customHeight="1" thickBot="1" x14ac:dyDescent="0.25">
      <c r="A17" s="134" t="s">
        <v>178</v>
      </c>
      <c r="B17" s="140" t="s">
        <v>192</v>
      </c>
      <c r="C17" s="138">
        <v>312.8</v>
      </c>
      <c r="D17" s="138">
        <v>315.13</v>
      </c>
      <c r="E17" s="138">
        <v>317.55099999999999</v>
      </c>
    </row>
    <row r="18" spans="1:5" ht="25.5" customHeight="1" thickBot="1" x14ac:dyDescent="0.25">
      <c r="A18" s="142" t="s">
        <v>179</v>
      </c>
      <c r="B18" s="143" t="s">
        <v>180</v>
      </c>
      <c r="C18" s="144">
        <f>SUM(C19:C24)</f>
        <v>7005.8029999999999</v>
      </c>
      <c r="D18" s="144">
        <f>SUM(D19:D24)</f>
        <v>5423.1229999999996</v>
      </c>
      <c r="E18" s="144">
        <f>SUM(E19:E24)</f>
        <v>5228.1049999999996</v>
      </c>
    </row>
    <row r="19" spans="1:5" ht="30" customHeight="1" thickBot="1" x14ac:dyDescent="0.25">
      <c r="A19" s="134" t="s">
        <v>181</v>
      </c>
      <c r="B19" s="140" t="s">
        <v>193</v>
      </c>
      <c r="C19" s="138">
        <v>1161.8810000000001</v>
      </c>
      <c r="D19" s="138">
        <v>1190.729</v>
      </c>
      <c r="E19" s="138">
        <v>1206.2850000000001</v>
      </c>
    </row>
    <row r="20" spans="1:5" ht="44.25" hidden="1" customHeight="1" thickBot="1" x14ac:dyDescent="0.25">
      <c r="A20" s="134" t="s">
        <v>182</v>
      </c>
      <c r="B20" s="140" t="s">
        <v>194</v>
      </c>
      <c r="C20" s="138"/>
      <c r="D20" s="138"/>
      <c r="E20" s="138"/>
    </row>
    <row r="21" spans="1:5" ht="30" customHeight="1" thickBot="1" x14ac:dyDescent="0.25">
      <c r="A21" s="134" t="s">
        <v>183</v>
      </c>
      <c r="B21" s="140" t="s">
        <v>195</v>
      </c>
      <c r="C21" s="138">
        <v>42</v>
      </c>
      <c r="D21" s="138">
        <v>36</v>
      </c>
      <c r="E21" s="138">
        <v>40</v>
      </c>
    </row>
    <row r="22" spans="1:5" ht="52.5" customHeight="1" thickBot="1" x14ac:dyDescent="0.25">
      <c r="A22" s="134" t="s">
        <v>184</v>
      </c>
      <c r="B22" s="140" t="s">
        <v>196</v>
      </c>
      <c r="C22" s="138">
        <v>120.25</v>
      </c>
      <c r="D22" s="138">
        <v>124.48</v>
      </c>
      <c r="E22" s="232" t="s">
        <v>352</v>
      </c>
    </row>
    <row r="23" spans="1:5" ht="96" customHeight="1" thickBot="1" x14ac:dyDescent="0.25">
      <c r="A23" s="134" t="s">
        <v>185</v>
      </c>
      <c r="B23" s="140" t="s">
        <v>197</v>
      </c>
      <c r="C23" s="138">
        <v>1044.711</v>
      </c>
      <c r="D23" s="138">
        <v>1044.711</v>
      </c>
      <c r="E23" s="138">
        <v>1044.711</v>
      </c>
    </row>
    <row r="24" spans="1:5" ht="28.5" customHeight="1" thickBot="1" x14ac:dyDescent="0.25">
      <c r="A24" s="135" t="s">
        <v>186</v>
      </c>
      <c r="B24" s="141" t="s">
        <v>198</v>
      </c>
      <c r="C24" s="138">
        <v>4636.9610000000002</v>
      </c>
      <c r="D24" s="138">
        <v>3027.203</v>
      </c>
      <c r="E24" s="138">
        <v>2937.1089999999999</v>
      </c>
    </row>
    <row r="25" spans="1:5" ht="80.25" hidden="1" customHeight="1" x14ac:dyDescent="0.2">
      <c r="A25" s="84" t="s">
        <v>93</v>
      </c>
      <c r="B25" s="108" t="s">
        <v>94</v>
      </c>
      <c r="C25" s="109"/>
      <c r="D25" s="110" t="e">
        <f>#REF!</f>
        <v>#REF!</v>
      </c>
      <c r="E25" s="110" t="e">
        <f>#REF!</f>
        <v>#REF!</v>
      </c>
    </row>
    <row r="26" spans="1:5" ht="63.75" hidden="1" customHeight="1" x14ac:dyDescent="0.2">
      <c r="A26" s="84" t="s">
        <v>61</v>
      </c>
      <c r="B26" s="108" t="s">
        <v>108</v>
      </c>
      <c r="C26" s="109"/>
      <c r="D26" s="110" t="e">
        <f>#REF!</f>
        <v>#REF!</v>
      </c>
      <c r="E26" s="110" t="e">
        <f>#REF!</f>
        <v>#REF!</v>
      </c>
    </row>
    <row r="27" spans="1:5" ht="0.75" hidden="1" customHeight="1" x14ac:dyDescent="0.2">
      <c r="A27" s="84" t="s">
        <v>48</v>
      </c>
      <c r="B27" s="108">
        <v>9000000000</v>
      </c>
      <c r="C27" s="109"/>
      <c r="D27" s="110">
        <f t="shared" ref="D27:E29" si="0">D28</f>
        <v>0</v>
      </c>
      <c r="E27" s="110">
        <f t="shared" si="0"/>
        <v>0</v>
      </c>
    </row>
    <row r="28" spans="1:5" ht="85.5" hidden="1" customHeight="1" x14ac:dyDescent="0.2">
      <c r="A28" s="84" t="s">
        <v>149</v>
      </c>
      <c r="B28" s="108">
        <v>9010000000</v>
      </c>
      <c r="C28" s="109"/>
      <c r="D28" s="110">
        <f t="shared" si="0"/>
        <v>0</v>
      </c>
      <c r="E28" s="110">
        <f t="shared" si="0"/>
        <v>0</v>
      </c>
    </row>
    <row r="29" spans="1:5" ht="65.25" hidden="1" customHeight="1" x14ac:dyDescent="0.2">
      <c r="A29" s="84" t="s">
        <v>37</v>
      </c>
      <c r="B29" s="108">
        <v>9010000000</v>
      </c>
      <c r="C29" s="109">
        <v>100</v>
      </c>
      <c r="D29" s="110">
        <f t="shared" si="0"/>
        <v>0</v>
      </c>
      <c r="E29" s="110">
        <f t="shared" si="0"/>
        <v>0</v>
      </c>
    </row>
    <row r="30" spans="1:5" ht="31.5" hidden="1" customHeight="1" x14ac:dyDescent="0.2">
      <c r="A30" s="84" t="s">
        <v>38</v>
      </c>
      <c r="B30" s="108">
        <v>9010000000</v>
      </c>
      <c r="C30" s="109">
        <v>120</v>
      </c>
      <c r="D30" s="110"/>
      <c r="E30" s="110"/>
    </row>
    <row r="31" spans="1:5" ht="51" hidden="1" x14ac:dyDescent="0.2">
      <c r="A31" s="84" t="s">
        <v>52</v>
      </c>
      <c r="B31" s="108" t="s">
        <v>32</v>
      </c>
      <c r="C31" s="109">
        <v>0</v>
      </c>
      <c r="D31" s="110">
        <v>0</v>
      </c>
      <c r="E31" s="110">
        <v>0</v>
      </c>
    </row>
    <row r="32" spans="1:5" hidden="1" x14ac:dyDescent="0.2">
      <c r="A32" s="84" t="s">
        <v>75</v>
      </c>
      <c r="B32" s="108">
        <v>0</v>
      </c>
      <c r="C32" s="109">
        <v>0</v>
      </c>
      <c r="D32" s="110">
        <v>0</v>
      </c>
      <c r="E32" s="110">
        <v>0</v>
      </c>
    </row>
    <row r="33" spans="1:5" hidden="1" x14ac:dyDescent="0.2">
      <c r="A33" s="84" t="s">
        <v>75</v>
      </c>
      <c r="B33" s="108">
        <v>0</v>
      </c>
      <c r="C33" s="109">
        <v>0</v>
      </c>
      <c r="D33" s="110">
        <v>0</v>
      </c>
      <c r="E33" s="110">
        <v>0</v>
      </c>
    </row>
    <row r="34" spans="1:5" hidden="1" x14ac:dyDescent="0.2">
      <c r="A34" s="84" t="s">
        <v>75</v>
      </c>
      <c r="B34" s="108">
        <v>0</v>
      </c>
      <c r="C34" s="109">
        <v>0</v>
      </c>
      <c r="D34" s="110">
        <v>0</v>
      </c>
      <c r="E34" s="110">
        <v>0</v>
      </c>
    </row>
    <row r="35" spans="1:5" hidden="1" x14ac:dyDescent="0.2">
      <c r="A35" s="84" t="s">
        <v>75</v>
      </c>
      <c r="B35" s="108">
        <v>0</v>
      </c>
      <c r="C35" s="109">
        <v>0</v>
      </c>
      <c r="D35" s="110">
        <v>0</v>
      </c>
      <c r="E35" s="110">
        <v>0</v>
      </c>
    </row>
    <row r="36" spans="1:5" hidden="1" x14ac:dyDescent="0.2">
      <c r="A36" s="84" t="s">
        <v>75</v>
      </c>
      <c r="B36" s="108">
        <v>0</v>
      </c>
      <c r="C36" s="109">
        <v>0</v>
      </c>
      <c r="D36" s="110">
        <v>0</v>
      </c>
      <c r="E36" s="110">
        <v>0</v>
      </c>
    </row>
    <row r="37" spans="1:5" hidden="1" x14ac:dyDescent="0.2">
      <c r="A37" s="84" t="s">
        <v>75</v>
      </c>
      <c r="B37" s="108">
        <v>0</v>
      </c>
      <c r="C37" s="109">
        <v>0</v>
      </c>
      <c r="D37" s="110">
        <v>0</v>
      </c>
      <c r="E37" s="110">
        <v>0</v>
      </c>
    </row>
    <row r="38" spans="1:5" hidden="1" x14ac:dyDescent="0.2">
      <c r="A38" s="84" t="s">
        <v>75</v>
      </c>
      <c r="B38" s="108">
        <v>0</v>
      </c>
      <c r="C38" s="109">
        <v>0</v>
      </c>
      <c r="D38" s="110">
        <v>0</v>
      </c>
      <c r="E38" s="110">
        <v>0</v>
      </c>
    </row>
    <row r="39" spans="1:5" hidden="1" x14ac:dyDescent="0.2">
      <c r="A39" s="84" t="s">
        <v>75</v>
      </c>
      <c r="B39" s="108">
        <v>0</v>
      </c>
      <c r="C39" s="109">
        <v>0</v>
      </c>
      <c r="D39" s="110">
        <v>0</v>
      </c>
      <c r="E39" s="110">
        <v>0</v>
      </c>
    </row>
    <row r="40" spans="1:5" hidden="1" x14ac:dyDescent="0.2">
      <c r="A40" s="84" t="s">
        <v>75</v>
      </c>
      <c r="B40" s="108">
        <v>0</v>
      </c>
      <c r="C40" s="109">
        <v>0</v>
      </c>
      <c r="D40" s="110">
        <v>0</v>
      </c>
      <c r="E40" s="110">
        <v>0</v>
      </c>
    </row>
    <row r="41" spans="1:5" hidden="1" x14ac:dyDescent="0.2">
      <c r="A41" s="84" t="s">
        <v>75</v>
      </c>
      <c r="B41" s="108">
        <v>0</v>
      </c>
      <c r="C41" s="109">
        <v>0</v>
      </c>
      <c r="D41" s="110">
        <v>0</v>
      </c>
      <c r="E41" s="110">
        <v>0</v>
      </c>
    </row>
    <row r="43" spans="1:5" x14ac:dyDescent="0.2">
      <c r="D43" s="121"/>
      <c r="E43" s="121"/>
    </row>
    <row r="44" spans="1:5" x14ac:dyDescent="0.2">
      <c r="D44" s="121"/>
      <c r="E44" s="121"/>
    </row>
  </sheetData>
  <dataConsolidate link="1"/>
  <mergeCells count="6">
    <mergeCell ref="A7:E7"/>
    <mergeCell ref="A1:E1"/>
    <mergeCell ref="A2:E2"/>
    <mergeCell ref="A3:E3"/>
    <mergeCell ref="A4:E4"/>
    <mergeCell ref="A5:E5"/>
  </mergeCells>
  <pageMargins left="0.47244094488188981" right="0.19685039370078741" top="0.39370078740157483" bottom="0.43307086614173229" header="0.31496062992125984" footer="0.23622047244094491"/>
  <pageSetup paperSize="9" scale="85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145" r:id="rId4" name="ToggleButton1">
          <controlPr defaultSize="0" print="0" autoLine="0" r:id="rId5">
            <anchor moveWithCells="1">
              <from>
                <xdr:col>24</xdr:col>
                <xdr:colOff>457200</xdr:colOff>
                <xdr:row>0</xdr:row>
                <xdr:rowOff>38100</xdr:rowOff>
              </from>
              <to>
                <xdr:col>30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6145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231"/>
  <sheetViews>
    <sheetView showZeros="0" view="pageBreakPreview" topLeftCell="A133" zoomScaleNormal="100" zoomScaleSheetLayoutView="100" workbookViewId="0">
      <selection activeCell="G14" sqref="G14"/>
    </sheetView>
  </sheetViews>
  <sheetFormatPr defaultRowHeight="12.75" x14ac:dyDescent="0.2"/>
  <cols>
    <col min="1" max="1" width="5.7109375" style="119" customWidth="1"/>
    <col min="2" max="2" width="46.7109375" style="119" customWidth="1"/>
    <col min="3" max="3" width="8.5703125" style="120" customWidth="1"/>
    <col min="4" max="4" width="11.140625" style="120" customWidth="1"/>
    <col min="5" max="5" width="5.5703125" style="120" customWidth="1"/>
    <col min="6" max="6" width="9.85546875" style="119" customWidth="1"/>
    <col min="7" max="7" width="12" style="119" customWidth="1"/>
    <col min="8" max="8" width="13.5703125" customWidth="1"/>
    <col min="9" max="9" width="9.140625" customWidth="1"/>
  </cols>
  <sheetData>
    <row r="1" spans="1:7" x14ac:dyDescent="0.2">
      <c r="A1" s="235" t="s">
        <v>335</v>
      </c>
      <c r="B1" s="235"/>
      <c r="C1" s="235"/>
      <c r="D1" s="235"/>
      <c r="E1" s="235"/>
      <c r="F1" s="235"/>
      <c r="G1" s="235"/>
    </row>
    <row r="2" spans="1:7" x14ac:dyDescent="0.2">
      <c r="A2" s="235" t="s">
        <v>152</v>
      </c>
      <c r="B2" s="235"/>
      <c r="C2" s="235"/>
      <c r="D2" s="235"/>
      <c r="E2" s="235"/>
      <c r="F2" s="235"/>
      <c r="G2" s="235"/>
    </row>
    <row r="3" spans="1:7" x14ac:dyDescent="0.2">
      <c r="A3" s="235" t="s">
        <v>160</v>
      </c>
      <c r="B3" s="235"/>
      <c r="C3" s="235"/>
      <c r="D3" s="235"/>
      <c r="E3" s="235"/>
      <c r="F3" s="235"/>
      <c r="G3" s="235"/>
    </row>
    <row r="4" spans="1:7" x14ac:dyDescent="0.2">
      <c r="A4" s="235" t="s">
        <v>161</v>
      </c>
      <c r="B4" s="235"/>
      <c r="C4" s="235"/>
      <c r="D4" s="235"/>
      <c r="E4" s="235"/>
      <c r="F4" s="235"/>
      <c r="G4" s="235"/>
    </row>
    <row r="5" spans="1:7" x14ac:dyDescent="0.2">
      <c r="A5" s="235" t="s">
        <v>320</v>
      </c>
      <c r="B5" s="235"/>
      <c r="C5" s="235"/>
      <c r="D5" s="235"/>
      <c r="E5" s="235"/>
      <c r="F5" s="235"/>
      <c r="G5" s="235"/>
    </row>
    <row r="6" spans="1:7" x14ac:dyDescent="0.2">
      <c r="A6" s="66"/>
      <c r="B6" s="66"/>
      <c r="C6" s="66"/>
      <c r="D6" s="66"/>
      <c r="E6" s="66"/>
      <c r="F6" s="66"/>
      <c r="G6" s="66"/>
    </row>
    <row r="7" spans="1:7" ht="34.5" hidden="1" customHeight="1" x14ac:dyDescent="0.2">
      <c r="A7" s="88">
        <v>0</v>
      </c>
      <c r="B7" s="89" t="s">
        <v>1</v>
      </c>
      <c r="C7" s="90">
        <v>0</v>
      </c>
      <c r="D7" s="91">
        <v>0</v>
      </c>
      <c r="E7" s="91">
        <v>0</v>
      </c>
      <c r="F7" s="92">
        <v>0</v>
      </c>
      <c r="G7" s="92">
        <v>0</v>
      </c>
    </row>
    <row r="8" spans="1:7" ht="30.75" customHeight="1" x14ac:dyDescent="0.2">
      <c r="A8" s="236" t="s">
        <v>336</v>
      </c>
      <c r="B8" s="236"/>
      <c r="C8" s="236"/>
      <c r="D8" s="236"/>
      <c r="E8" s="236"/>
      <c r="F8" s="236"/>
      <c r="G8" s="236"/>
    </row>
    <row r="9" spans="1:7" ht="0.75" customHeight="1" x14ac:dyDescent="0.2">
      <c r="A9" s="93"/>
      <c r="B9" s="94"/>
      <c r="C9" s="95"/>
      <c r="D9" s="95"/>
      <c r="E9" s="95"/>
      <c r="F9" s="95"/>
      <c r="G9" s="66"/>
    </row>
    <row r="10" spans="1:7" ht="12.75" customHeight="1" x14ac:dyDescent="0.2">
      <c r="A10" s="249" t="s">
        <v>2</v>
      </c>
      <c r="B10" s="250" t="s">
        <v>79</v>
      </c>
      <c r="C10" s="251" t="s">
        <v>3</v>
      </c>
      <c r="D10" s="251" t="s">
        <v>4</v>
      </c>
      <c r="E10" s="251" t="s">
        <v>5</v>
      </c>
      <c r="F10" s="242" t="s">
        <v>150</v>
      </c>
      <c r="G10" s="243"/>
    </row>
    <row r="11" spans="1:7" x14ac:dyDescent="0.2">
      <c r="A11" s="249"/>
      <c r="B11" s="250"/>
      <c r="C11" s="251"/>
      <c r="D11" s="251"/>
      <c r="E11" s="246"/>
      <c r="F11" s="244"/>
      <c r="G11" s="245"/>
    </row>
    <row r="12" spans="1:7" ht="140.25" x14ac:dyDescent="0.2">
      <c r="A12" s="249"/>
      <c r="B12" s="250"/>
      <c r="C12" s="251"/>
      <c r="D12" s="251"/>
      <c r="E12" s="251"/>
      <c r="F12" s="96" t="s">
        <v>6</v>
      </c>
      <c r="G12" s="96" t="s">
        <v>313</v>
      </c>
    </row>
    <row r="13" spans="1:7" hidden="1" x14ac:dyDescent="0.2">
      <c r="A13" s="97"/>
      <c r="B13" s="98"/>
      <c r="C13" s="99" t="s">
        <v>7</v>
      </c>
      <c r="D13" s="100" t="s">
        <v>7</v>
      </c>
      <c r="E13" s="100"/>
      <c r="F13" s="96"/>
      <c r="G13" s="96"/>
    </row>
    <row r="14" spans="1:7" ht="43.5" customHeight="1" x14ac:dyDescent="0.2">
      <c r="A14" s="101">
        <v>532</v>
      </c>
      <c r="B14" s="102" t="s">
        <v>162</v>
      </c>
      <c r="C14" s="103">
        <v>0</v>
      </c>
      <c r="D14" s="104">
        <v>0</v>
      </c>
      <c r="E14" s="105">
        <v>0</v>
      </c>
      <c r="F14" s="106">
        <f>F15+F19+F35+F43+F48+F61+F67+F73+F83+F87+F120+F126+F142+F202</f>
        <v>10075.374999999998</v>
      </c>
      <c r="G14" s="106">
        <f>G15+G19+G35+G43+G48+G61+G67+G73+G87+G120+G126+G142+G202</f>
        <v>1206.9609999999998</v>
      </c>
    </row>
    <row r="15" spans="1:7" ht="43.5" customHeight="1" x14ac:dyDescent="0.2">
      <c r="A15" s="122"/>
      <c r="B15" s="102" t="s">
        <v>70</v>
      </c>
      <c r="C15" s="103">
        <v>102</v>
      </c>
      <c r="D15" s="104"/>
      <c r="E15" s="123"/>
      <c r="F15" s="106">
        <f>F16</f>
        <v>849.11599999999999</v>
      </c>
      <c r="G15" s="106"/>
    </row>
    <row r="16" spans="1:7" ht="51.75" customHeight="1" x14ac:dyDescent="0.2">
      <c r="A16" s="122"/>
      <c r="B16" s="84" t="s">
        <v>331</v>
      </c>
      <c r="C16" s="107">
        <v>102</v>
      </c>
      <c r="D16" s="108">
        <v>3400000000</v>
      </c>
      <c r="E16" s="123"/>
      <c r="F16" s="110">
        <f>F17</f>
        <v>849.11599999999999</v>
      </c>
      <c r="G16" s="106"/>
    </row>
    <row r="17" spans="1:7" ht="63" customHeight="1" x14ac:dyDescent="0.2">
      <c r="A17" s="122"/>
      <c r="B17" s="84" t="s">
        <v>37</v>
      </c>
      <c r="C17" s="107">
        <v>102</v>
      </c>
      <c r="D17" s="108">
        <v>3400000000</v>
      </c>
      <c r="E17" s="109">
        <v>100</v>
      </c>
      <c r="F17" s="110">
        <f>F18</f>
        <v>849.11599999999999</v>
      </c>
      <c r="G17" s="106"/>
    </row>
    <row r="18" spans="1:7" ht="26.25" customHeight="1" x14ac:dyDescent="0.2">
      <c r="A18" s="122"/>
      <c r="B18" s="84" t="s">
        <v>38</v>
      </c>
      <c r="C18" s="107">
        <v>102</v>
      </c>
      <c r="D18" s="108">
        <v>3400000000</v>
      </c>
      <c r="E18" s="109">
        <v>120</v>
      </c>
      <c r="F18" s="110">
        <v>849.11599999999999</v>
      </c>
      <c r="G18" s="106"/>
    </row>
    <row r="19" spans="1:7" ht="51" x14ac:dyDescent="0.2">
      <c r="A19" s="88">
        <v>0</v>
      </c>
      <c r="B19" s="102" t="s">
        <v>34</v>
      </c>
      <c r="C19" s="103">
        <v>104</v>
      </c>
      <c r="D19" s="104">
        <v>0</v>
      </c>
      <c r="E19" s="105">
        <v>0</v>
      </c>
      <c r="F19" s="106">
        <f>F20</f>
        <v>976.22900000000004</v>
      </c>
      <c r="G19" s="106">
        <v>0</v>
      </c>
    </row>
    <row r="20" spans="1:7" ht="48.75" customHeight="1" x14ac:dyDescent="0.2">
      <c r="A20" s="88">
        <v>0</v>
      </c>
      <c r="B20" s="84" t="s">
        <v>331</v>
      </c>
      <c r="C20" s="107">
        <v>104</v>
      </c>
      <c r="D20" s="108">
        <v>3400000000</v>
      </c>
      <c r="E20" s="109">
        <v>0</v>
      </c>
      <c r="F20" s="110">
        <f>F25+F27+F33</f>
        <v>976.22900000000004</v>
      </c>
      <c r="G20" s="110">
        <v>0</v>
      </c>
    </row>
    <row r="21" spans="1:7" ht="38.25" hidden="1" x14ac:dyDescent="0.2">
      <c r="A21" s="88">
        <v>0</v>
      </c>
      <c r="B21" s="84" t="s">
        <v>35</v>
      </c>
      <c r="C21" s="107">
        <v>104</v>
      </c>
      <c r="D21" s="108">
        <v>1550000000</v>
      </c>
      <c r="E21" s="109">
        <v>0</v>
      </c>
      <c r="F21" s="110">
        <v>0</v>
      </c>
      <c r="G21" s="110">
        <v>0</v>
      </c>
    </row>
    <row r="22" spans="1:7" ht="25.5" hidden="1" x14ac:dyDescent="0.2">
      <c r="A22" s="88">
        <v>0</v>
      </c>
      <c r="B22" s="84" t="s">
        <v>36</v>
      </c>
      <c r="C22" s="107">
        <v>104</v>
      </c>
      <c r="D22" s="108">
        <v>1240000000</v>
      </c>
      <c r="E22" s="109">
        <v>0</v>
      </c>
      <c r="F22" s="110">
        <v>0</v>
      </c>
      <c r="G22" s="110">
        <v>0</v>
      </c>
    </row>
    <row r="23" spans="1:7" ht="25.5" hidden="1" x14ac:dyDescent="0.2">
      <c r="A23" s="88">
        <v>0</v>
      </c>
      <c r="B23" s="84" t="s">
        <v>36</v>
      </c>
      <c r="C23" s="107">
        <v>104</v>
      </c>
      <c r="D23" s="104">
        <v>930000000</v>
      </c>
      <c r="E23" s="109">
        <v>0</v>
      </c>
      <c r="F23" s="110">
        <v>0</v>
      </c>
      <c r="G23" s="110">
        <v>0</v>
      </c>
    </row>
    <row r="24" spans="1:7" ht="25.5" hidden="1" x14ac:dyDescent="0.2">
      <c r="A24" s="88">
        <v>0</v>
      </c>
      <c r="B24" s="84" t="s">
        <v>36</v>
      </c>
      <c r="C24" s="107">
        <v>104</v>
      </c>
      <c r="D24" s="108">
        <v>620000000</v>
      </c>
      <c r="E24" s="109">
        <v>0</v>
      </c>
      <c r="F24" s="110">
        <v>0</v>
      </c>
      <c r="G24" s="110">
        <v>0</v>
      </c>
    </row>
    <row r="25" spans="1:7" ht="63.75" x14ac:dyDescent="0.2">
      <c r="A25" s="88">
        <v>0</v>
      </c>
      <c r="B25" s="84" t="s">
        <v>37</v>
      </c>
      <c r="C25" s="107">
        <v>104</v>
      </c>
      <c r="D25" s="108">
        <v>3400000000</v>
      </c>
      <c r="E25" s="109">
        <v>100</v>
      </c>
      <c r="F25" s="110">
        <f>F26</f>
        <v>678.39099999999996</v>
      </c>
      <c r="G25" s="110">
        <v>0</v>
      </c>
    </row>
    <row r="26" spans="1:7" ht="25.5" x14ac:dyDescent="0.2">
      <c r="A26" s="88">
        <v>0</v>
      </c>
      <c r="B26" s="84" t="s">
        <v>38</v>
      </c>
      <c r="C26" s="107">
        <v>104</v>
      </c>
      <c r="D26" s="108">
        <v>3400000000</v>
      </c>
      <c r="E26" s="109">
        <v>120</v>
      </c>
      <c r="F26" s="110">
        <v>678.39099999999996</v>
      </c>
      <c r="G26" s="110">
        <v>0</v>
      </c>
    </row>
    <row r="27" spans="1:7" ht="24" customHeight="1" x14ac:dyDescent="0.2">
      <c r="A27" s="88">
        <v>0</v>
      </c>
      <c r="B27" s="84" t="s">
        <v>39</v>
      </c>
      <c r="C27" s="107">
        <v>104</v>
      </c>
      <c r="D27" s="108">
        <v>3400000000</v>
      </c>
      <c r="E27" s="109">
        <v>200</v>
      </c>
      <c r="F27" s="110">
        <f>F28</f>
        <v>163.773</v>
      </c>
      <c r="G27" s="110">
        <v>0</v>
      </c>
    </row>
    <row r="28" spans="1:7" ht="24.75" customHeight="1" x14ac:dyDescent="0.2">
      <c r="A28" s="88">
        <v>0</v>
      </c>
      <c r="B28" s="84" t="s">
        <v>40</v>
      </c>
      <c r="C28" s="107">
        <v>104</v>
      </c>
      <c r="D28" s="108">
        <v>3400000000</v>
      </c>
      <c r="E28" s="109">
        <v>240</v>
      </c>
      <c r="F28" s="110">
        <v>163.773</v>
      </c>
      <c r="G28" s="110">
        <v>0</v>
      </c>
    </row>
    <row r="29" spans="1:7" hidden="1" x14ac:dyDescent="0.2">
      <c r="A29" s="88">
        <v>0</v>
      </c>
      <c r="B29" s="84" t="s">
        <v>41</v>
      </c>
      <c r="C29" s="107">
        <v>104</v>
      </c>
      <c r="D29" s="104">
        <v>1280952380.9523799</v>
      </c>
      <c r="E29" s="109">
        <v>800</v>
      </c>
      <c r="F29" s="110">
        <v>0</v>
      </c>
      <c r="G29" s="110">
        <v>0</v>
      </c>
    </row>
    <row r="30" spans="1:7" hidden="1" x14ac:dyDescent="0.2">
      <c r="A30" s="88">
        <v>0</v>
      </c>
      <c r="B30" s="84" t="s">
        <v>42</v>
      </c>
      <c r="C30" s="107">
        <v>104</v>
      </c>
      <c r="D30" s="108">
        <v>1192380952.38095</v>
      </c>
      <c r="E30" s="109">
        <v>850</v>
      </c>
      <c r="F30" s="110">
        <v>0</v>
      </c>
      <c r="G30" s="110">
        <v>0</v>
      </c>
    </row>
    <row r="31" spans="1:7" hidden="1" x14ac:dyDescent="0.2">
      <c r="A31" s="88"/>
      <c r="B31" s="84" t="s">
        <v>41</v>
      </c>
      <c r="C31" s="107">
        <v>104</v>
      </c>
      <c r="D31" s="108">
        <v>1103809523.80952</v>
      </c>
      <c r="E31" s="109">
        <v>800</v>
      </c>
      <c r="F31" s="110">
        <f>F32</f>
        <v>0</v>
      </c>
      <c r="G31" s="110"/>
    </row>
    <row r="32" spans="1:7" hidden="1" x14ac:dyDescent="0.2">
      <c r="A32" s="88"/>
      <c r="B32" s="84" t="s">
        <v>42</v>
      </c>
      <c r="C32" s="107">
        <v>104</v>
      </c>
      <c r="D32" s="108">
        <v>1015238095.2381001</v>
      </c>
      <c r="E32" s="109">
        <v>850</v>
      </c>
      <c r="F32" s="110">
        <v>0</v>
      </c>
      <c r="G32" s="110"/>
    </row>
    <row r="33" spans="1:8" x14ac:dyDescent="0.2">
      <c r="A33" s="88"/>
      <c r="B33" s="84" t="s">
        <v>45</v>
      </c>
      <c r="C33" s="107">
        <v>104</v>
      </c>
      <c r="D33" s="108">
        <v>3400000000</v>
      </c>
      <c r="E33" s="109">
        <v>500</v>
      </c>
      <c r="F33" s="110">
        <f>F34</f>
        <v>134.065</v>
      </c>
      <c r="G33" s="110"/>
    </row>
    <row r="34" spans="1:8" x14ac:dyDescent="0.2">
      <c r="A34" s="88"/>
      <c r="B34" s="84" t="s">
        <v>46</v>
      </c>
      <c r="C34" s="107">
        <v>104</v>
      </c>
      <c r="D34" s="108">
        <v>3400000000</v>
      </c>
      <c r="E34" s="109">
        <v>540</v>
      </c>
      <c r="F34" s="110">
        <v>134.065</v>
      </c>
      <c r="G34" s="110"/>
    </row>
    <row r="35" spans="1:8" ht="38.25" x14ac:dyDescent="0.2">
      <c r="A35" s="88">
        <v>0</v>
      </c>
      <c r="B35" s="102" t="s">
        <v>43</v>
      </c>
      <c r="C35" s="103">
        <v>106</v>
      </c>
      <c r="D35" s="104">
        <v>0</v>
      </c>
      <c r="E35" s="105">
        <v>0</v>
      </c>
      <c r="F35" s="106">
        <f>F36</f>
        <v>36.328000000000003</v>
      </c>
      <c r="G35" s="106">
        <v>0</v>
      </c>
    </row>
    <row r="36" spans="1:8" ht="48.75" customHeight="1" x14ac:dyDescent="0.2">
      <c r="A36" s="88">
        <v>0</v>
      </c>
      <c r="B36" s="84" t="s">
        <v>163</v>
      </c>
      <c r="C36" s="107">
        <v>106</v>
      </c>
      <c r="D36" s="108">
        <v>3400000000</v>
      </c>
      <c r="E36" s="109">
        <v>0</v>
      </c>
      <c r="F36" s="110">
        <f>F41</f>
        <v>36.328000000000003</v>
      </c>
      <c r="G36" s="110">
        <v>0</v>
      </c>
    </row>
    <row r="37" spans="1:8" ht="38.25" hidden="1" x14ac:dyDescent="0.2">
      <c r="A37" s="88">
        <v>0</v>
      </c>
      <c r="B37" s="84" t="s">
        <v>35</v>
      </c>
      <c r="C37" s="107">
        <v>106</v>
      </c>
      <c r="D37" s="108" t="s">
        <v>12</v>
      </c>
      <c r="E37" s="109">
        <v>0</v>
      </c>
      <c r="F37" s="110">
        <v>0</v>
      </c>
      <c r="G37" s="110">
        <v>0</v>
      </c>
    </row>
    <row r="38" spans="1:8" ht="25.5" hidden="1" x14ac:dyDescent="0.2">
      <c r="A38" s="88">
        <v>0</v>
      </c>
      <c r="B38" s="84" t="s">
        <v>36</v>
      </c>
      <c r="C38" s="107">
        <v>106</v>
      </c>
      <c r="D38" s="108" t="s">
        <v>13</v>
      </c>
      <c r="E38" s="109">
        <v>0</v>
      </c>
      <c r="F38" s="110">
        <v>0</v>
      </c>
      <c r="G38" s="110">
        <v>0</v>
      </c>
    </row>
    <row r="39" spans="1:8" ht="25.5" hidden="1" x14ac:dyDescent="0.2">
      <c r="A39" s="88">
        <v>0</v>
      </c>
      <c r="B39" s="84" t="s">
        <v>36</v>
      </c>
      <c r="C39" s="107">
        <v>106</v>
      </c>
      <c r="D39" s="108" t="s">
        <v>13</v>
      </c>
      <c r="E39" s="109">
        <v>0</v>
      </c>
      <c r="F39" s="110">
        <v>0</v>
      </c>
      <c r="G39" s="110">
        <v>0</v>
      </c>
    </row>
    <row r="40" spans="1:8" ht="25.5" hidden="1" x14ac:dyDescent="0.2">
      <c r="A40" s="88">
        <v>0</v>
      </c>
      <c r="B40" s="84" t="s">
        <v>36</v>
      </c>
      <c r="C40" s="107">
        <v>106</v>
      </c>
      <c r="D40" s="108" t="s">
        <v>13</v>
      </c>
      <c r="E40" s="109">
        <v>0</v>
      </c>
      <c r="F40" s="110">
        <v>0</v>
      </c>
      <c r="G40" s="110">
        <v>0</v>
      </c>
    </row>
    <row r="41" spans="1:8" x14ac:dyDescent="0.2">
      <c r="A41" s="88">
        <v>0</v>
      </c>
      <c r="B41" s="84" t="s">
        <v>45</v>
      </c>
      <c r="C41" s="107">
        <v>106</v>
      </c>
      <c r="D41" s="108">
        <v>3400000000</v>
      </c>
      <c r="E41" s="109">
        <v>500</v>
      </c>
      <c r="F41" s="110">
        <f>F42</f>
        <v>36.328000000000003</v>
      </c>
      <c r="G41" s="110">
        <v>0</v>
      </c>
    </row>
    <row r="42" spans="1:8" x14ac:dyDescent="0.2">
      <c r="A42" s="88">
        <v>0</v>
      </c>
      <c r="B42" s="84" t="s">
        <v>46</v>
      </c>
      <c r="C42" s="107">
        <v>106</v>
      </c>
      <c r="D42" s="108">
        <v>3400000000</v>
      </c>
      <c r="E42" s="109">
        <v>540</v>
      </c>
      <c r="F42" s="110">
        <v>36.328000000000003</v>
      </c>
      <c r="G42" s="110">
        <v>0</v>
      </c>
    </row>
    <row r="43" spans="1:8" s="15" customFormat="1" x14ac:dyDescent="0.2">
      <c r="A43" s="122"/>
      <c r="B43" s="102" t="s">
        <v>71</v>
      </c>
      <c r="C43" s="103">
        <v>111</v>
      </c>
      <c r="D43" s="104">
        <v>0</v>
      </c>
      <c r="E43" s="123">
        <v>0</v>
      </c>
      <c r="F43" s="106">
        <f>F44</f>
        <v>30</v>
      </c>
      <c r="G43" s="106">
        <v>0</v>
      </c>
    </row>
    <row r="44" spans="1:8" ht="25.5" x14ac:dyDescent="0.2">
      <c r="A44" s="88"/>
      <c r="B44" s="84" t="s">
        <v>48</v>
      </c>
      <c r="C44" s="107">
        <v>111</v>
      </c>
      <c r="D44" s="108" t="s">
        <v>15</v>
      </c>
      <c r="E44" s="109">
        <v>0</v>
      </c>
      <c r="F44" s="110">
        <f>F45</f>
        <v>30</v>
      </c>
      <c r="G44" s="110">
        <v>0</v>
      </c>
    </row>
    <row r="45" spans="1:8" ht="76.5" x14ac:dyDescent="0.2">
      <c r="A45" s="88"/>
      <c r="B45" s="84" t="s">
        <v>145</v>
      </c>
      <c r="C45" s="107">
        <v>111</v>
      </c>
      <c r="D45" s="108">
        <v>9010000000</v>
      </c>
      <c r="E45" s="109">
        <v>0</v>
      </c>
      <c r="F45" s="110">
        <f>F46</f>
        <v>30</v>
      </c>
      <c r="G45" s="110">
        <v>0</v>
      </c>
    </row>
    <row r="46" spans="1:8" x14ac:dyDescent="0.2">
      <c r="A46" s="122"/>
      <c r="B46" s="84" t="s">
        <v>41</v>
      </c>
      <c r="C46" s="107">
        <v>111</v>
      </c>
      <c r="D46" s="108">
        <v>9010000000</v>
      </c>
      <c r="E46" s="109">
        <v>800</v>
      </c>
      <c r="F46" s="110">
        <f>F47</f>
        <v>30</v>
      </c>
      <c r="G46" s="110">
        <v>0</v>
      </c>
      <c r="H46" s="13"/>
    </row>
    <row r="47" spans="1:8" x14ac:dyDescent="0.2">
      <c r="A47" s="122"/>
      <c r="B47" s="84" t="s">
        <v>72</v>
      </c>
      <c r="C47" s="107">
        <v>111</v>
      </c>
      <c r="D47" s="108">
        <v>9010000000</v>
      </c>
      <c r="E47" s="109">
        <v>870</v>
      </c>
      <c r="F47" s="110">
        <v>30</v>
      </c>
      <c r="G47" s="110">
        <v>0</v>
      </c>
      <c r="H47" s="13"/>
    </row>
    <row r="48" spans="1:8" x14ac:dyDescent="0.2">
      <c r="A48" s="88">
        <v>0</v>
      </c>
      <c r="B48" s="102" t="s">
        <v>49</v>
      </c>
      <c r="C48" s="103">
        <v>113</v>
      </c>
      <c r="D48" s="104">
        <v>0</v>
      </c>
      <c r="E48" s="105">
        <v>0</v>
      </c>
      <c r="F48" s="106">
        <f>F49</f>
        <v>78.424999999999997</v>
      </c>
      <c r="G48" s="106">
        <f>SUM(G52)</f>
        <v>42</v>
      </c>
    </row>
    <row r="49" spans="1:7" ht="51.75" customHeight="1" x14ac:dyDescent="0.2">
      <c r="A49" s="88">
        <v>0</v>
      </c>
      <c r="B49" s="84" t="s">
        <v>331</v>
      </c>
      <c r="C49" s="107">
        <v>113</v>
      </c>
      <c r="D49" s="108">
        <v>3400000000</v>
      </c>
      <c r="E49" s="109">
        <v>0</v>
      </c>
      <c r="F49" s="110">
        <f>SUM(F54+F52)</f>
        <v>78.424999999999997</v>
      </c>
      <c r="G49" s="110">
        <f>SUM(G52)</f>
        <v>42</v>
      </c>
    </row>
    <row r="50" spans="1:7" ht="7.5" hidden="1" customHeight="1" x14ac:dyDescent="0.2">
      <c r="A50" s="88"/>
      <c r="B50" s="84"/>
      <c r="C50" s="107"/>
      <c r="D50" s="108"/>
      <c r="E50" s="109"/>
      <c r="F50" s="110">
        <v>0</v>
      </c>
      <c r="G50" s="110">
        <v>0</v>
      </c>
    </row>
    <row r="51" spans="1:7" ht="13.5" hidden="1" customHeight="1" x14ac:dyDescent="0.2">
      <c r="A51" s="88"/>
      <c r="B51" s="84"/>
      <c r="C51" s="107"/>
      <c r="D51" s="108"/>
      <c r="E51" s="109"/>
      <c r="F51" s="110"/>
      <c r="G51" s="110"/>
    </row>
    <row r="52" spans="1:7" ht="25.5" x14ac:dyDescent="0.2">
      <c r="A52" s="88"/>
      <c r="B52" s="84" t="s">
        <v>39</v>
      </c>
      <c r="C52" s="107">
        <v>113</v>
      </c>
      <c r="D52" s="108">
        <v>3400000000</v>
      </c>
      <c r="E52" s="109">
        <v>200</v>
      </c>
      <c r="F52" s="110">
        <f>F53</f>
        <v>70</v>
      </c>
      <c r="G52" s="110">
        <f>SUM(G53)</f>
        <v>42</v>
      </c>
    </row>
    <row r="53" spans="1:7" ht="23.25" customHeight="1" x14ac:dyDescent="0.2">
      <c r="A53" s="88"/>
      <c r="B53" s="84" t="s">
        <v>40</v>
      </c>
      <c r="C53" s="107">
        <v>113</v>
      </c>
      <c r="D53" s="108">
        <v>3400000000</v>
      </c>
      <c r="E53" s="109">
        <v>240</v>
      </c>
      <c r="F53" s="110">
        <v>70</v>
      </c>
      <c r="G53" s="110">
        <v>42</v>
      </c>
    </row>
    <row r="54" spans="1:7" x14ac:dyDescent="0.2">
      <c r="A54" s="88">
        <v>0</v>
      </c>
      <c r="B54" s="84" t="s">
        <v>45</v>
      </c>
      <c r="C54" s="107">
        <v>113</v>
      </c>
      <c r="D54" s="108">
        <v>3400000000</v>
      </c>
      <c r="E54" s="109">
        <v>500</v>
      </c>
      <c r="F54" s="110">
        <f>F55</f>
        <v>8.4250000000000007</v>
      </c>
      <c r="G54" s="110">
        <v>0</v>
      </c>
    </row>
    <row r="55" spans="1:7" x14ac:dyDescent="0.2">
      <c r="A55" s="88">
        <v>0</v>
      </c>
      <c r="B55" s="84" t="s">
        <v>46</v>
      </c>
      <c r="C55" s="107">
        <v>113</v>
      </c>
      <c r="D55" s="108">
        <v>3400000000</v>
      </c>
      <c r="E55" s="109">
        <v>540</v>
      </c>
      <c r="F55" s="110">
        <v>8.4250000000000007</v>
      </c>
      <c r="G55" s="110">
        <v>0</v>
      </c>
    </row>
    <row r="56" spans="1:7" ht="25.5" hidden="1" x14ac:dyDescent="0.2">
      <c r="A56" s="88"/>
      <c r="B56" s="84" t="s">
        <v>48</v>
      </c>
      <c r="C56" s="107">
        <v>113</v>
      </c>
      <c r="D56" s="108">
        <v>9000000000</v>
      </c>
      <c r="E56" s="109"/>
      <c r="F56" s="110">
        <f>F57</f>
        <v>0</v>
      </c>
      <c r="G56" s="110"/>
    </row>
    <row r="57" spans="1:7" ht="25.5" hidden="1" x14ac:dyDescent="0.2">
      <c r="A57" s="88"/>
      <c r="B57" s="84" t="s">
        <v>51</v>
      </c>
      <c r="C57" s="107">
        <v>113</v>
      </c>
      <c r="D57" s="108">
        <v>9000020000</v>
      </c>
      <c r="E57" s="109"/>
      <c r="F57" s="110">
        <f>F58</f>
        <v>0</v>
      </c>
      <c r="G57" s="110"/>
    </row>
    <row r="58" spans="1:7" ht="25.5" hidden="1" x14ac:dyDescent="0.2">
      <c r="A58" s="88"/>
      <c r="B58" s="84" t="s">
        <v>74</v>
      </c>
      <c r="C58" s="107">
        <v>113</v>
      </c>
      <c r="D58" s="108">
        <v>9000022000</v>
      </c>
      <c r="E58" s="109"/>
      <c r="F58" s="110">
        <f>F59</f>
        <v>0</v>
      </c>
      <c r="G58" s="110"/>
    </row>
    <row r="59" spans="1:7" ht="25.5" hidden="1" x14ac:dyDescent="0.2">
      <c r="A59" s="88"/>
      <c r="B59" s="84" t="s">
        <v>39</v>
      </c>
      <c r="C59" s="107">
        <v>113</v>
      </c>
      <c r="D59" s="108">
        <v>9000022000</v>
      </c>
      <c r="E59" s="109">
        <v>200</v>
      </c>
      <c r="F59" s="110">
        <f>F60</f>
        <v>0</v>
      </c>
      <c r="G59" s="110"/>
    </row>
    <row r="60" spans="1:7" ht="25.5" hidden="1" x14ac:dyDescent="0.2">
      <c r="A60" s="88"/>
      <c r="B60" s="84" t="s">
        <v>40</v>
      </c>
      <c r="C60" s="107">
        <v>113</v>
      </c>
      <c r="D60" s="108">
        <v>9000022000</v>
      </c>
      <c r="E60" s="109">
        <v>240</v>
      </c>
      <c r="F60" s="110"/>
      <c r="G60" s="110"/>
    </row>
    <row r="61" spans="1:7" x14ac:dyDescent="0.2">
      <c r="A61" s="88"/>
      <c r="B61" s="102" t="s">
        <v>154</v>
      </c>
      <c r="C61" s="103">
        <v>203</v>
      </c>
      <c r="D61" s="108"/>
      <c r="E61" s="109"/>
      <c r="F61" s="106">
        <f>F62</f>
        <v>120.25</v>
      </c>
      <c r="G61" s="106">
        <f>F61</f>
        <v>120.25</v>
      </c>
    </row>
    <row r="62" spans="1:7" ht="48" customHeight="1" x14ac:dyDescent="0.2">
      <c r="A62" s="88"/>
      <c r="B62" s="84" t="s">
        <v>331</v>
      </c>
      <c r="C62" s="107">
        <v>203</v>
      </c>
      <c r="D62" s="108">
        <v>3400000000</v>
      </c>
      <c r="E62" s="109"/>
      <c r="F62" s="110">
        <f>F63+F65</f>
        <v>120.25</v>
      </c>
      <c r="G62" s="110">
        <f>F62</f>
        <v>120.25</v>
      </c>
    </row>
    <row r="63" spans="1:7" ht="63.75" x14ac:dyDescent="0.2">
      <c r="A63" s="88"/>
      <c r="B63" s="84" t="s">
        <v>37</v>
      </c>
      <c r="C63" s="107">
        <v>203</v>
      </c>
      <c r="D63" s="108">
        <v>3400000000</v>
      </c>
      <c r="E63" s="109">
        <v>100</v>
      </c>
      <c r="F63" s="110">
        <f>F64</f>
        <v>114.364</v>
      </c>
      <c r="G63" s="110">
        <f>G64</f>
        <v>114.364</v>
      </c>
    </row>
    <row r="64" spans="1:7" ht="25.5" x14ac:dyDescent="0.2">
      <c r="A64" s="88"/>
      <c r="B64" s="84" t="s">
        <v>38</v>
      </c>
      <c r="C64" s="107">
        <v>203</v>
      </c>
      <c r="D64" s="108">
        <v>3400000000</v>
      </c>
      <c r="E64" s="109">
        <v>120</v>
      </c>
      <c r="F64" s="110">
        <v>114.364</v>
      </c>
      <c r="G64" s="110">
        <v>114.364</v>
      </c>
    </row>
    <row r="65" spans="1:7" ht="25.5" x14ac:dyDescent="0.2">
      <c r="A65" s="88"/>
      <c r="B65" s="84" t="s">
        <v>39</v>
      </c>
      <c r="C65" s="107">
        <v>203</v>
      </c>
      <c r="D65" s="108">
        <v>3400000000</v>
      </c>
      <c r="E65" s="109">
        <v>200</v>
      </c>
      <c r="F65" s="110">
        <f>F66</f>
        <v>5.8860000000000001</v>
      </c>
      <c r="G65" s="110">
        <f>G66</f>
        <v>5.8860000000000001</v>
      </c>
    </row>
    <row r="66" spans="1:7" ht="23.25" customHeight="1" x14ac:dyDescent="0.2">
      <c r="A66" s="88"/>
      <c r="B66" s="84" t="s">
        <v>40</v>
      </c>
      <c r="C66" s="107">
        <v>203</v>
      </c>
      <c r="D66" s="108">
        <v>3400000000</v>
      </c>
      <c r="E66" s="109">
        <v>240</v>
      </c>
      <c r="F66" s="110">
        <v>5.8860000000000001</v>
      </c>
      <c r="G66" s="110">
        <f>F66</f>
        <v>5.8860000000000001</v>
      </c>
    </row>
    <row r="67" spans="1:7" ht="38.25" x14ac:dyDescent="0.2">
      <c r="A67" s="88"/>
      <c r="B67" s="102" t="s">
        <v>155</v>
      </c>
      <c r="C67" s="103">
        <v>310</v>
      </c>
      <c r="D67" s="108"/>
      <c r="E67" s="109"/>
      <c r="F67" s="106">
        <f>F68</f>
        <v>208.34100000000001</v>
      </c>
      <c r="G67" s="110"/>
    </row>
    <row r="68" spans="1:7" ht="54" customHeight="1" x14ac:dyDescent="0.2">
      <c r="A68" s="88"/>
      <c r="B68" s="84" t="s">
        <v>331</v>
      </c>
      <c r="C68" s="107">
        <v>310</v>
      </c>
      <c r="D68" s="108">
        <v>3400000000</v>
      </c>
      <c r="E68" s="109"/>
      <c r="F68" s="110">
        <f>SUM(F69+F71)</f>
        <v>208.34100000000001</v>
      </c>
      <c r="G68" s="110"/>
    </row>
    <row r="69" spans="1:7" ht="25.5" customHeight="1" x14ac:dyDescent="0.2">
      <c r="A69" s="88"/>
      <c r="B69" s="84" t="s">
        <v>39</v>
      </c>
      <c r="C69" s="107">
        <v>310</v>
      </c>
      <c r="D69" s="108">
        <v>3400000000</v>
      </c>
      <c r="E69" s="109">
        <v>200</v>
      </c>
      <c r="F69" s="110">
        <f>F70</f>
        <v>194.34100000000001</v>
      </c>
      <c r="G69" s="110"/>
    </row>
    <row r="70" spans="1:7" ht="25.5" x14ac:dyDescent="0.2">
      <c r="A70" s="88"/>
      <c r="B70" s="84" t="s">
        <v>40</v>
      </c>
      <c r="C70" s="107">
        <v>310</v>
      </c>
      <c r="D70" s="108">
        <v>3400000000</v>
      </c>
      <c r="E70" s="109">
        <v>240</v>
      </c>
      <c r="F70" s="110">
        <v>194.34100000000001</v>
      </c>
      <c r="G70" s="110"/>
    </row>
    <row r="71" spans="1:7" x14ac:dyDescent="0.2">
      <c r="A71" s="88"/>
      <c r="B71" s="84" t="s">
        <v>41</v>
      </c>
      <c r="C71" s="107">
        <v>310</v>
      </c>
      <c r="D71" s="108">
        <v>3400000000</v>
      </c>
      <c r="E71" s="109">
        <v>800</v>
      </c>
      <c r="F71" s="110">
        <f>F72</f>
        <v>14</v>
      </c>
      <c r="G71" s="110"/>
    </row>
    <row r="72" spans="1:7" x14ac:dyDescent="0.2">
      <c r="A72" s="88"/>
      <c r="B72" s="84" t="s">
        <v>42</v>
      </c>
      <c r="C72" s="107">
        <v>310</v>
      </c>
      <c r="D72" s="108">
        <v>3400000000</v>
      </c>
      <c r="E72" s="109">
        <v>850</v>
      </c>
      <c r="F72" s="110">
        <v>14</v>
      </c>
      <c r="G72" s="110"/>
    </row>
    <row r="73" spans="1:7" x14ac:dyDescent="0.2">
      <c r="A73" s="88">
        <v>0</v>
      </c>
      <c r="B73" s="102" t="s">
        <v>56</v>
      </c>
      <c r="C73" s="103">
        <v>409</v>
      </c>
      <c r="D73" s="104">
        <v>0</v>
      </c>
      <c r="E73" s="105">
        <v>0</v>
      </c>
      <c r="F73" s="106">
        <f>F74</f>
        <v>1261.6220000000001</v>
      </c>
      <c r="G73" s="106">
        <v>0</v>
      </c>
    </row>
    <row r="74" spans="1:7" ht="63" customHeight="1" x14ac:dyDescent="0.2">
      <c r="A74" s="88">
        <v>0</v>
      </c>
      <c r="B74" s="84" t="s">
        <v>332</v>
      </c>
      <c r="C74" s="107">
        <v>409</v>
      </c>
      <c r="D74" s="108">
        <v>2400000000</v>
      </c>
      <c r="E74" s="109">
        <v>0</v>
      </c>
      <c r="F74" s="110">
        <f>F81</f>
        <v>1261.6220000000001</v>
      </c>
      <c r="G74" s="110">
        <v>0</v>
      </c>
    </row>
    <row r="75" spans="1:7" ht="63.75" hidden="1" x14ac:dyDescent="0.2">
      <c r="A75" s="88">
        <v>0</v>
      </c>
      <c r="B75" s="84" t="s">
        <v>57</v>
      </c>
      <c r="C75" s="107">
        <v>409</v>
      </c>
      <c r="D75" s="108" t="s">
        <v>17</v>
      </c>
      <c r="E75" s="109">
        <v>0</v>
      </c>
      <c r="F75" s="110">
        <v>0</v>
      </c>
      <c r="G75" s="110">
        <v>0</v>
      </c>
    </row>
    <row r="76" spans="1:7" ht="63.75" hidden="1" x14ac:dyDescent="0.2">
      <c r="A76" s="88">
        <v>0</v>
      </c>
      <c r="B76" s="84" t="s">
        <v>57</v>
      </c>
      <c r="C76" s="107">
        <v>409</v>
      </c>
      <c r="D76" s="108" t="s">
        <v>17</v>
      </c>
      <c r="E76" s="109">
        <v>0</v>
      </c>
      <c r="F76" s="110">
        <v>0</v>
      </c>
      <c r="G76" s="110">
        <v>0</v>
      </c>
    </row>
    <row r="77" spans="1:7" ht="25.5" hidden="1" x14ac:dyDescent="0.2">
      <c r="A77" s="88">
        <v>0</v>
      </c>
      <c r="B77" s="84" t="s">
        <v>51</v>
      </c>
      <c r="C77" s="107">
        <v>409</v>
      </c>
      <c r="D77" s="108" t="s">
        <v>18</v>
      </c>
      <c r="E77" s="109">
        <v>0</v>
      </c>
      <c r="F77" s="110">
        <v>0</v>
      </c>
      <c r="G77" s="110">
        <v>0</v>
      </c>
    </row>
    <row r="78" spans="1:7" ht="25.5" hidden="1" x14ac:dyDescent="0.2">
      <c r="A78" s="88">
        <v>0</v>
      </c>
      <c r="B78" s="84" t="s">
        <v>51</v>
      </c>
      <c r="C78" s="107">
        <v>409</v>
      </c>
      <c r="D78" s="108" t="s">
        <v>18</v>
      </c>
      <c r="E78" s="109">
        <v>0</v>
      </c>
      <c r="F78" s="110">
        <v>0</v>
      </c>
      <c r="G78" s="110">
        <v>0</v>
      </c>
    </row>
    <row r="79" spans="1:7" ht="25.5" hidden="1" x14ac:dyDescent="0.2">
      <c r="A79" s="88">
        <v>0</v>
      </c>
      <c r="B79" s="84" t="s">
        <v>51</v>
      </c>
      <c r="C79" s="107">
        <v>409</v>
      </c>
      <c r="D79" s="108" t="s">
        <v>18</v>
      </c>
      <c r="E79" s="109">
        <v>0</v>
      </c>
      <c r="F79" s="110">
        <v>0</v>
      </c>
      <c r="G79" s="110">
        <v>0</v>
      </c>
    </row>
    <row r="80" spans="1:7" ht="25.5" hidden="1" x14ac:dyDescent="0.2">
      <c r="A80" s="88">
        <v>0</v>
      </c>
      <c r="B80" s="84" t="s">
        <v>51</v>
      </c>
      <c r="C80" s="107">
        <v>409</v>
      </c>
      <c r="D80" s="108" t="s">
        <v>18</v>
      </c>
      <c r="E80" s="109">
        <v>0</v>
      </c>
      <c r="F80" s="110">
        <v>0</v>
      </c>
      <c r="G80" s="110">
        <v>0</v>
      </c>
    </row>
    <row r="81" spans="1:7" ht="28.5" customHeight="1" x14ac:dyDescent="0.2">
      <c r="A81" s="88">
        <v>0</v>
      </c>
      <c r="B81" s="84" t="s">
        <v>39</v>
      </c>
      <c r="C81" s="107">
        <v>409</v>
      </c>
      <c r="D81" s="108">
        <v>2400000000</v>
      </c>
      <c r="E81" s="109">
        <v>200</v>
      </c>
      <c r="F81" s="110">
        <f>F82</f>
        <v>1261.6220000000001</v>
      </c>
      <c r="G81" s="110">
        <v>0</v>
      </c>
    </row>
    <row r="82" spans="1:7" ht="27" customHeight="1" x14ac:dyDescent="0.2">
      <c r="A82" s="88">
        <v>0</v>
      </c>
      <c r="B82" s="84" t="s">
        <v>40</v>
      </c>
      <c r="C82" s="107">
        <v>409</v>
      </c>
      <c r="D82" s="108">
        <v>2400000000</v>
      </c>
      <c r="E82" s="109">
        <v>240</v>
      </c>
      <c r="F82" s="110">
        <v>1261.6220000000001</v>
      </c>
      <c r="G82" s="110">
        <v>0</v>
      </c>
    </row>
    <row r="83" spans="1:7" ht="15.75" customHeight="1" x14ac:dyDescent="0.2">
      <c r="A83" s="88"/>
      <c r="B83" s="102" t="s">
        <v>351</v>
      </c>
      <c r="C83" s="233">
        <v>502</v>
      </c>
      <c r="D83" s="104"/>
      <c r="E83" s="234"/>
      <c r="F83" s="106">
        <f>F84</f>
        <v>811.72199999999998</v>
      </c>
      <c r="G83" s="106">
        <f>G84</f>
        <v>0</v>
      </c>
    </row>
    <row r="84" spans="1:7" ht="53.25" customHeight="1" x14ac:dyDescent="0.2">
      <c r="A84" s="88"/>
      <c r="B84" s="84" t="s">
        <v>331</v>
      </c>
      <c r="C84" s="112">
        <v>502</v>
      </c>
      <c r="D84" s="108">
        <v>3400000000</v>
      </c>
      <c r="E84" s="114"/>
      <c r="F84" s="110">
        <f>SUM(F85)</f>
        <v>811.72199999999998</v>
      </c>
      <c r="G84" s="110">
        <f t="shared" ref="G84:G85" si="0">G85</f>
        <v>0</v>
      </c>
    </row>
    <row r="85" spans="1:7" ht="65.25" customHeight="1" x14ac:dyDescent="0.2">
      <c r="A85" s="88"/>
      <c r="B85" s="84" t="s">
        <v>37</v>
      </c>
      <c r="C85" s="112">
        <v>502</v>
      </c>
      <c r="D85" s="108">
        <v>3400000000</v>
      </c>
      <c r="E85" s="114">
        <v>100</v>
      </c>
      <c r="F85" s="110">
        <f>SUM(F86)</f>
        <v>811.72199999999998</v>
      </c>
      <c r="G85" s="110">
        <f t="shared" si="0"/>
        <v>0</v>
      </c>
    </row>
    <row r="86" spans="1:7" ht="17.25" customHeight="1" x14ac:dyDescent="0.2">
      <c r="A86" s="88"/>
      <c r="B86" s="84" t="s">
        <v>73</v>
      </c>
      <c r="C86" s="112">
        <v>502</v>
      </c>
      <c r="D86" s="108">
        <v>3400000000</v>
      </c>
      <c r="E86" s="114">
        <v>110</v>
      </c>
      <c r="F86" s="110">
        <v>811.72199999999998</v>
      </c>
      <c r="G86" s="110">
        <v>0</v>
      </c>
    </row>
    <row r="87" spans="1:7" s="10" customFormat="1" ht="12" customHeight="1" x14ac:dyDescent="0.2">
      <c r="A87" s="88"/>
      <c r="B87" s="102" t="s">
        <v>84</v>
      </c>
      <c r="C87" s="103">
        <v>503</v>
      </c>
      <c r="D87" s="104"/>
      <c r="E87" s="105"/>
      <c r="F87" s="106">
        <f>F117+F93</f>
        <v>929.322</v>
      </c>
      <c r="G87" s="106">
        <f>G117</f>
        <v>0</v>
      </c>
    </row>
    <row r="88" spans="1:7" s="10" customFormat="1" ht="38.25" hidden="1" x14ac:dyDescent="0.2">
      <c r="A88" s="88"/>
      <c r="B88" s="84" t="s">
        <v>125</v>
      </c>
      <c r="C88" s="107">
        <v>503</v>
      </c>
      <c r="D88" s="108">
        <v>900000000</v>
      </c>
      <c r="E88" s="109"/>
      <c r="F88" s="110">
        <f>F89+F97</f>
        <v>929.322</v>
      </c>
      <c r="G88" s="110">
        <f>G89+G97</f>
        <v>0</v>
      </c>
    </row>
    <row r="89" spans="1:7" s="10" customFormat="1" ht="76.5" hidden="1" x14ac:dyDescent="0.2">
      <c r="A89" s="88"/>
      <c r="B89" s="84" t="s">
        <v>81</v>
      </c>
      <c r="C89" s="107">
        <v>503</v>
      </c>
      <c r="D89" s="108" t="s">
        <v>29</v>
      </c>
      <c r="E89" s="109"/>
      <c r="F89" s="110">
        <f>F90+F94</f>
        <v>929.322</v>
      </c>
      <c r="G89" s="110">
        <f>G90+G94</f>
        <v>0</v>
      </c>
    </row>
    <row r="90" spans="1:7" s="10" customFormat="1" ht="25.5" hidden="1" x14ac:dyDescent="0.2">
      <c r="A90" s="88"/>
      <c r="B90" s="84" t="s">
        <v>92</v>
      </c>
      <c r="C90" s="107">
        <v>503</v>
      </c>
      <c r="D90" s="108" t="s">
        <v>90</v>
      </c>
      <c r="E90" s="109"/>
      <c r="F90" s="110">
        <f>F91</f>
        <v>0</v>
      </c>
      <c r="G90" s="110">
        <f t="shared" ref="G90:G91" si="1">G91</f>
        <v>0</v>
      </c>
    </row>
    <row r="91" spans="1:7" s="10" customFormat="1" ht="25.5" hidden="1" x14ac:dyDescent="0.2">
      <c r="A91" s="88"/>
      <c r="B91" s="84" t="s">
        <v>39</v>
      </c>
      <c r="C91" s="107">
        <v>503</v>
      </c>
      <c r="D91" s="108" t="s">
        <v>90</v>
      </c>
      <c r="E91" s="109">
        <v>200</v>
      </c>
      <c r="F91" s="110">
        <f>F92</f>
        <v>0</v>
      </c>
      <c r="G91" s="110">
        <f t="shared" si="1"/>
        <v>0</v>
      </c>
    </row>
    <row r="92" spans="1:7" s="10" customFormat="1" ht="25.5" hidden="1" x14ac:dyDescent="0.2">
      <c r="A92" s="88"/>
      <c r="B92" s="84" t="s">
        <v>40</v>
      </c>
      <c r="C92" s="107">
        <v>503</v>
      </c>
      <c r="D92" s="108" t="s">
        <v>90</v>
      </c>
      <c r="E92" s="109">
        <v>240</v>
      </c>
      <c r="F92" s="110"/>
      <c r="G92" s="110"/>
    </row>
    <row r="93" spans="1:7" s="10" customFormat="1" ht="54" customHeight="1" x14ac:dyDescent="0.2">
      <c r="A93" s="88"/>
      <c r="B93" s="84" t="s">
        <v>331</v>
      </c>
      <c r="C93" s="107">
        <v>503</v>
      </c>
      <c r="D93" s="108">
        <v>3400000000</v>
      </c>
      <c r="E93" s="109"/>
      <c r="F93" s="110">
        <f>F94</f>
        <v>929.322</v>
      </c>
      <c r="G93" s="110"/>
    </row>
    <row r="94" spans="1:7" s="10" customFormat="1" ht="25.5" hidden="1" x14ac:dyDescent="0.2">
      <c r="A94" s="88"/>
      <c r="B94" s="84" t="s">
        <v>117</v>
      </c>
      <c r="C94" s="107">
        <v>503</v>
      </c>
      <c r="D94" s="108">
        <v>4000000000</v>
      </c>
      <c r="E94" s="109"/>
      <c r="F94" s="110">
        <f t="shared" ref="F94:F95" si="2">F95</f>
        <v>929.322</v>
      </c>
      <c r="G94" s="110"/>
    </row>
    <row r="95" spans="1:7" s="10" customFormat="1" ht="30" customHeight="1" x14ac:dyDescent="0.2">
      <c r="A95" s="88"/>
      <c r="B95" s="84" t="s">
        <v>39</v>
      </c>
      <c r="C95" s="107">
        <v>503</v>
      </c>
      <c r="D95" s="108">
        <v>3400000000</v>
      </c>
      <c r="E95" s="109">
        <v>200</v>
      </c>
      <c r="F95" s="110">
        <f t="shared" si="2"/>
        <v>929.322</v>
      </c>
      <c r="G95" s="110"/>
    </row>
    <row r="96" spans="1:7" s="10" customFormat="1" ht="30.75" customHeight="1" x14ac:dyDescent="0.2">
      <c r="A96" s="88"/>
      <c r="B96" s="84" t="s">
        <v>40</v>
      </c>
      <c r="C96" s="107">
        <v>503</v>
      </c>
      <c r="D96" s="108">
        <v>3400000000</v>
      </c>
      <c r="E96" s="109">
        <v>240</v>
      </c>
      <c r="F96" s="110">
        <v>929.322</v>
      </c>
      <c r="G96" s="110"/>
    </row>
    <row r="97" spans="1:7" s="10" customFormat="1" ht="0.75" hidden="1" customHeight="1" x14ac:dyDescent="0.2">
      <c r="A97" s="88"/>
      <c r="B97" s="84" t="s">
        <v>58</v>
      </c>
      <c r="C97" s="107">
        <v>503</v>
      </c>
      <c r="D97" s="108" t="s">
        <v>112</v>
      </c>
      <c r="E97" s="109"/>
      <c r="F97" s="110">
        <f>F98</f>
        <v>0</v>
      </c>
      <c r="G97" s="110"/>
    </row>
    <row r="98" spans="1:7" s="10" customFormat="1" ht="63.75" hidden="1" x14ac:dyDescent="0.2">
      <c r="A98" s="88"/>
      <c r="B98" s="84" t="s">
        <v>129</v>
      </c>
      <c r="C98" s="107">
        <v>503</v>
      </c>
      <c r="D98" s="108" t="s">
        <v>128</v>
      </c>
      <c r="E98" s="109"/>
      <c r="F98" s="110">
        <f>F99</f>
        <v>0</v>
      </c>
      <c r="G98" s="110"/>
    </row>
    <row r="99" spans="1:7" s="10" customFormat="1" ht="25.5" hidden="1" x14ac:dyDescent="0.2">
      <c r="A99" s="88"/>
      <c r="B99" s="84" t="s">
        <v>39</v>
      </c>
      <c r="C99" s="107">
        <v>503</v>
      </c>
      <c r="D99" s="108" t="s">
        <v>128</v>
      </c>
      <c r="E99" s="109">
        <v>200</v>
      </c>
      <c r="F99" s="110">
        <f>F100</f>
        <v>0</v>
      </c>
      <c r="G99" s="110"/>
    </row>
    <row r="100" spans="1:7" s="10" customFormat="1" ht="25.5" hidden="1" x14ac:dyDescent="0.2">
      <c r="A100" s="88"/>
      <c r="B100" s="84" t="s">
        <v>40</v>
      </c>
      <c r="C100" s="107">
        <v>503</v>
      </c>
      <c r="D100" s="108" t="s">
        <v>128</v>
      </c>
      <c r="E100" s="109">
        <v>240</v>
      </c>
      <c r="F100" s="110"/>
      <c r="G100" s="110"/>
    </row>
    <row r="101" spans="1:7" s="10" customFormat="1" ht="1.5" hidden="1" customHeight="1" x14ac:dyDescent="0.2">
      <c r="A101" s="101"/>
      <c r="B101" s="102" t="s">
        <v>124</v>
      </c>
      <c r="C101" s="103">
        <v>602</v>
      </c>
      <c r="D101" s="104"/>
      <c r="E101" s="105"/>
      <c r="F101" s="106">
        <f>F102</f>
        <v>0</v>
      </c>
      <c r="G101" s="106">
        <f>G102</f>
        <v>0</v>
      </c>
    </row>
    <row r="102" spans="1:7" s="10" customFormat="1" ht="25.5" hidden="1" x14ac:dyDescent="0.2">
      <c r="A102" s="88"/>
      <c r="B102" s="84" t="s">
        <v>48</v>
      </c>
      <c r="C102" s="107">
        <v>602</v>
      </c>
      <c r="D102" s="108">
        <v>9000000000</v>
      </c>
      <c r="E102" s="109"/>
      <c r="F102" s="110">
        <f>F103+F108</f>
        <v>0</v>
      </c>
      <c r="G102" s="110">
        <f>G103+G108</f>
        <v>0</v>
      </c>
    </row>
    <row r="103" spans="1:7" s="10" customFormat="1" ht="38.25" hidden="1" x14ac:dyDescent="0.2">
      <c r="A103" s="88"/>
      <c r="B103" s="84" t="s">
        <v>85</v>
      </c>
      <c r="C103" s="107">
        <v>602</v>
      </c>
      <c r="D103" s="108">
        <v>9000070000</v>
      </c>
      <c r="E103" s="109"/>
      <c r="F103" s="110">
        <f t="shared" ref="F103:G106" si="3">F104</f>
        <v>0</v>
      </c>
      <c r="G103" s="110">
        <f t="shared" si="3"/>
        <v>0</v>
      </c>
    </row>
    <row r="104" spans="1:7" s="10" customFormat="1" ht="25.5" hidden="1" x14ac:dyDescent="0.2">
      <c r="A104" s="88"/>
      <c r="B104" s="115" t="s">
        <v>118</v>
      </c>
      <c r="C104" s="107">
        <v>602</v>
      </c>
      <c r="D104" s="108">
        <v>9000076000</v>
      </c>
      <c r="E104" s="109"/>
      <c r="F104" s="110">
        <f t="shared" si="3"/>
        <v>0</v>
      </c>
      <c r="G104" s="110">
        <f t="shared" si="3"/>
        <v>0</v>
      </c>
    </row>
    <row r="105" spans="1:7" s="10" customFormat="1" ht="51" hidden="1" x14ac:dyDescent="0.2">
      <c r="A105" s="88"/>
      <c r="B105" s="115" t="s">
        <v>121</v>
      </c>
      <c r="C105" s="107">
        <v>602</v>
      </c>
      <c r="D105" s="108">
        <v>9000076230</v>
      </c>
      <c r="E105" s="109"/>
      <c r="F105" s="110">
        <f t="shared" si="3"/>
        <v>0</v>
      </c>
      <c r="G105" s="110">
        <f t="shared" si="3"/>
        <v>0</v>
      </c>
    </row>
    <row r="106" spans="1:7" s="10" customFormat="1" ht="25.5" hidden="1" x14ac:dyDescent="0.2">
      <c r="A106" s="88"/>
      <c r="B106" s="84" t="s">
        <v>39</v>
      </c>
      <c r="C106" s="107">
        <v>602</v>
      </c>
      <c r="D106" s="108">
        <v>9000076230</v>
      </c>
      <c r="E106" s="109">
        <v>200</v>
      </c>
      <c r="F106" s="110">
        <f t="shared" si="3"/>
        <v>0</v>
      </c>
      <c r="G106" s="110">
        <f t="shared" si="3"/>
        <v>0</v>
      </c>
    </row>
    <row r="107" spans="1:7" s="10" customFormat="1" ht="25.5" hidden="1" x14ac:dyDescent="0.2">
      <c r="A107" s="88"/>
      <c r="B107" s="84" t="s">
        <v>40</v>
      </c>
      <c r="C107" s="107">
        <v>602</v>
      </c>
      <c r="D107" s="108">
        <v>9000076230</v>
      </c>
      <c r="E107" s="109">
        <v>240</v>
      </c>
      <c r="F107" s="110"/>
      <c r="G107" s="110"/>
    </row>
    <row r="108" spans="1:7" s="10" customFormat="1" ht="89.25" hidden="1" x14ac:dyDescent="0.2">
      <c r="A108" s="88"/>
      <c r="B108" s="84" t="s">
        <v>58</v>
      </c>
      <c r="C108" s="107">
        <v>602</v>
      </c>
      <c r="D108" s="108" t="s">
        <v>19</v>
      </c>
      <c r="E108" s="109"/>
      <c r="F108" s="110">
        <f>F109</f>
        <v>0</v>
      </c>
      <c r="G108" s="110"/>
    </row>
    <row r="109" spans="1:7" s="10" customFormat="1" ht="25.5" hidden="1" x14ac:dyDescent="0.2">
      <c r="A109" s="88"/>
      <c r="B109" s="84" t="s">
        <v>122</v>
      </c>
      <c r="C109" s="107">
        <v>602</v>
      </c>
      <c r="D109" s="108" t="s">
        <v>123</v>
      </c>
      <c r="E109" s="109"/>
      <c r="F109" s="110">
        <f>F110</f>
        <v>0</v>
      </c>
      <c r="G109" s="110"/>
    </row>
    <row r="110" spans="1:7" s="10" customFormat="1" ht="25.5" hidden="1" x14ac:dyDescent="0.2">
      <c r="A110" s="88"/>
      <c r="B110" s="84" t="s">
        <v>39</v>
      </c>
      <c r="C110" s="107">
        <v>602</v>
      </c>
      <c r="D110" s="108" t="s">
        <v>123</v>
      </c>
      <c r="E110" s="109">
        <v>200</v>
      </c>
      <c r="F110" s="110">
        <f>F111</f>
        <v>0</v>
      </c>
      <c r="G110" s="110"/>
    </row>
    <row r="111" spans="1:7" s="10" customFormat="1" ht="25.5" hidden="1" x14ac:dyDescent="0.2">
      <c r="A111" s="88"/>
      <c r="B111" s="84" t="s">
        <v>40</v>
      </c>
      <c r="C111" s="107">
        <v>602</v>
      </c>
      <c r="D111" s="108" t="s">
        <v>123</v>
      </c>
      <c r="E111" s="109">
        <v>240</v>
      </c>
      <c r="F111" s="110"/>
      <c r="G111" s="110"/>
    </row>
    <row r="112" spans="1:7" s="10" customFormat="1" hidden="1" x14ac:dyDescent="0.2">
      <c r="A112" s="101"/>
      <c r="B112" s="102" t="s">
        <v>132</v>
      </c>
      <c r="C112" s="103">
        <v>605</v>
      </c>
      <c r="D112" s="104"/>
      <c r="E112" s="105"/>
      <c r="F112" s="106">
        <f>F113</f>
        <v>0</v>
      </c>
      <c r="G112" s="106">
        <f>G113</f>
        <v>0</v>
      </c>
    </row>
    <row r="113" spans="1:7" s="10" customFormat="1" ht="25.5" hidden="1" x14ac:dyDescent="0.2">
      <c r="A113" s="88"/>
      <c r="B113" s="84" t="s">
        <v>48</v>
      </c>
      <c r="C113" s="107">
        <v>605</v>
      </c>
      <c r="D113" s="108">
        <v>9000000000</v>
      </c>
      <c r="E113" s="109"/>
      <c r="F113" s="110">
        <f>F114</f>
        <v>0</v>
      </c>
      <c r="G113" s="110">
        <f>G114</f>
        <v>0</v>
      </c>
    </row>
    <row r="114" spans="1:7" s="10" customFormat="1" ht="25.5" hidden="1" x14ac:dyDescent="0.2">
      <c r="A114" s="88"/>
      <c r="B114" s="50" t="s">
        <v>144</v>
      </c>
      <c r="C114" s="107">
        <v>605</v>
      </c>
      <c r="D114" s="108">
        <v>9060000000</v>
      </c>
      <c r="E114" s="109"/>
      <c r="F114" s="110">
        <f>F115</f>
        <v>0</v>
      </c>
      <c r="G114" s="110">
        <f t="shared" ref="G114:G115" si="4">G115</f>
        <v>0</v>
      </c>
    </row>
    <row r="115" spans="1:7" s="10" customFormat="1" ht="25.5" hidden="1" x14ac:dyDescent="0.2">
      <c r="A115" s="88"/>
      <c r="B115" s="84" t="s">
        <v>131</v>
      </c>
      <c r="C115" s="107">
        <v>605</v>
      </c>
      <c r="D115" s="108">
        <v>9060000000</v>
      </c>
      <c r="E115" s="109">
        <v>200</v>
      </c>
      <c r="F115" s="110">
        <f>F116</f>
        <v>0</v>
      </c>
      <c r="G115" s="110">
        <f t="shared" si="4"/>
        <v>0</v>
      </c>
    </row>
    <row r="116" spans="1:7" s="10" customFormat="1" ht="25.5" hidden="1" x14ac:dyDescent="0.2">
      <c r="A116" s="88"/>
      <c r="B116" s="84" t="s">
        <v>40</v>
      </c>
      <c r="C116" s="107">
        <v>605</v>
      </c>
      <c r="D116" s="108">
        <v>9060000000</v>
      </c>
      <c r="E116" s="109">
        <v>240</v>
      </c>
      <c r="F116" s="110">
        <v>0</v>
      </c>
      <c r="G116" s="110">
        <v>0</v>
      </c>
    </row>
    <row r="117" spans="1:7" s="10" customFormat="1" ht="52.5" hidden="1" customHeight="1" x14ac:dyDescent="0.2">
      <c r="A117" s="88"/>
      <c r="B117" s="84" t="s">
        <v>164</v>
      </c>
      <c r="C117" s="107">
        <v>503</v>
      </c>
      <c r="D117" s="108">
        <v>4500000000</v>
      </c>
      <c r="E117" s="109"/>
      <c r="F117" s="110">
        <f>F118</f>
        <v>0</v>
      </c>
      <c r="G117" s="110">
        <f>G118</f>
        <v>0</v>
      </c>
    </row>
    <row r="118" spans="1:7" s="10" customFormat="1" ht="28.5" hidden="1" customHeight="1" x14ac:dyDescent="0.2">
      <c r="A118" s="88"/>
      <c r="B118" s="84" t="s">
        <v>39</v>
      </c>
      <c r="C118" s="107">
        <v>503</v>
      </c>
      <c r="D118" s="108">
        <v>4500000000</v>
      </c>
      <c r="E118" s="109">
        <v>200</v>
      </c>
      <c r="F118" s="110">
        <f>F119</f>
        <v>0</v>
      </c>
      <c r="G118" s="110">
        <f>G119</f>
        <v>0</v>
      </c>
    </row>
    <row r="119" spans="1:7" s="10" customFormat="1" ht="40.5" hidden="1" customHeight="1" x14ac:dyDescent="0.2">
      <c r="A119" s="88"/>
      <c r="B119" s="84" t="s">
        <v>40</v>
      </c>
      <c r="C119" s="107">
        <v>503</v>
      </c>
      <c r="D119" s="108">
        <v>4500000000</v>
      </c>
      <c r="E119" s="109">
        <v>240</v>
      </c>
      <c r="F119" s="110"/>
      <c r="G119" s="110"/>
    </row>
    <row r="120" spans="1:7" s="10" customFormat="1" ht="15.75" customHeight="1" x14ac:dyDescent="0.2">
      <c r="A120" s="88"/>
      <c r="B120" s="102" t="s">
        <v>165</v>
      </c>
      <c r="C120" s="103">
        <v>702</v>
      </c>
      <c r="D120" s="108"/>
      <c r="E120" s="109"/>
      <c r="F120" s="106">
        <f>F121</f>
        <v>1044.7109999999998</v>
      </c>
      <c r="G120" s="106">
        <f>G121</f>
        <v>1044.7109999999998</v>
      </c>
    </row>
    <row r="121" spans="1:7" s="10" customFormat="1" ht="54" customHeight="1" x14ac:dyDescent="0.2">
      <c r="A121" s="88"/>
      <c r="B121" s="84" t="s">
        <v>331</v>
      </c>
      <c r="C121" s="107">
        <v>702</v>
      </c>
      <c r="D121" s="108">
        <v>3400000000</v>
      </c>
      <c r="E121" s="109"/>
      <c r="F121" s="110">
        <f>F122+F124</f>
        <v>1044.7109999999998</v>
      </c>
      <c r="G121" s="110">
        <f>G122+G124</f>
        <v>1044.7109999999998</v>
      </c>
    </row>
    <row r="122" spans="1:7" s="10" customFormat="1" ht="64.5" customHeight="1" x14ac:dyDescent="0.2">
      <c r="A122" s="88"/>
      <c r="B122" s="84" t="s">
        <v>37</v>
      </c>
      <c r="C122" s="107">
        <v>702</v>
      </c>
      <c r="D122" s="108">
        <v>3400000000</v>
      </c>
      <c r="E122" s="109">
        <v>100</v>
      </c>
      <c r="F122" s="110">
        <f>F123</f>
        <v>527.95399999999995</v>
      </c>
      <c r="G122" s="110">
        <f>G123</f>
        <v>527.95399999999995</v>
      </c>
    </row>
    <row r="123" spans="1:7" s="10" customFormat="1" ht="22.5" customHeight="1" x14ac:dyDescent="0.2">
      <c r="A123" s="88"/>
      <c r="B123" s="84" t="s">
        <v>73</v>
      </c>
      <c r="C123" s="107">
        <v>702</v>
      </c>
      <c r="D123" s="108">
        <v>3400000000</v>
      </c>
      <c r="E123" s="109">
        <v>110</v>
      </c>
      <c r="F123" s="110">
        <v>527.95399999999995</v>
      </c>
      <c r="G123" s="110">
        <v>527.95399999999995</v>
      </c>
    </row>
    <row r="124" spans="1:7" s="10" customFormat="1" ht="27.75" customHeight="1" x14ac:dyDescent="0.2">
      <c r="A124" s="88"/>
      <c r="B124" s="84" t="s">
        <v>39</v>
      </c>
      <c r="C124" s="107">
        <v>702</v>
      </c>
      <c r="D124" s="108">
        <v>3400000000</v>
      </c>
      <c r="E124" s="109">
        <v>200</v>
      </c>
      <c r="F124" s="110">
        <f>F125</f>
        <v>516.75699999999995</v>
      </c>
      <c r="G124" s="110">
        <f>G125</f>
        <v>516.75699999999995</v>
      </c>
    </row>
    <row r="125" spans="1:7" s="10" customFormat="1" ht="29.25" customHeight="1" x14ac:dyDescent="0.2">
      <c r="A125" s="88"/>
      <c r="B125" s="84" t="s">
        <v>40</v>
      </c>
      <c r="C125" s="107">
        <v>702</v>
      </c>
      <c r="D125" s="108">
        <v>3400000000</v>
      </c>
      <c r="E125" s="109">
        <v>240</v>
      </c>
      <c r="F125" s="110">
        <v>516.75699999999995</v>
      </c>
      <c r="G125" s="110">
        <v>516.75699999999995</v>
      </c>
    </row>
    <row r="126" spans="1:7" x14ac:dyDescent="0.2">
      <c r="A126" s="88">
        <v>0</v>
      </c>
      <c r="B126" s="102" t="s">
        <v>80</v>
      </c>
      <c r="C126" s="103">
        <v>707</v>
      </c>
      <c r="D126" s="104">
        <v>0</v>
      </c>
      <c r="E126" s="105">
        <v>0</v>
      </c>
      <c r="F126" s="106">
        <f>F127</f>
        <v>7.19</v>
      </c>
      <c r="G126" s="106"/>
    </row>
    <row r="127" spans="1:7" ht="54.75" customHeight="1" x14ac:dyDescent="0.2">
      <c r="A127" s="88">
        <v>0</v>
      </c>
      <c r="B127" s="84" t="s">
        <v>331</v>
      </c>
      <c r="C127" s="107">
        <v>707</v>
      </c>
      <c r="D127" s="108">
        <v>3400000000</v>
      </c>
      <c r="E127" s="109">
        <v>0</v>
      </c>
      <c r="F127" s="110">
        <f>F133</f>
        <v>7.19</v>
      </c>
      <c r="G127" s="110">
        <f>G133</f>
        <v>0</v>
      </c>
    </row>
    <row r="128" spans="1:7" ht="38.25" hidden="1" x14ac:dyDescent="0.2">
      <c r="A128" s="88">
        <v>0</v>
      </c>
      <c r="B128" s="84" t="s">
        <v>60</v>
      </c>
      <c r="C128" s="107">
        <v>707</v>
      </c>
      <c r="D128" s="108" t="s">
        <v>21</v>
      </c>
      <c r="E128" s="109">
        <v>0</v>
      </c>
      <c r="F128" s="110">
        <v>0</v>
      </c>
      <c r="G128" s="110">
        <v>1</v>
      </c>
    </row>
    <row r="129" spans="1:7" ht="51" hidden="1" x14ac:dyDescent="0.2">
      <c r="A129" s="88">
        <v>0</v>
      </c>
      <c r="B129" s="84" t="s">
        <v>52</v>
      </c>
      <c r="C129" s="107">
        <v>707</v>
      </c>
      <c r="D129" s="108" t="s">
        <v>22</v>
      </c>
      <c r="E129" s="109">
        <v>0</v>
      </c>
      <c r="F129" s="110">
        <v>0</v>
      </c>
      <c r="G129" s="110">
        <v>0</v>
      </c>
    </row>
    <row r="130" spans="1:7" ht="51" hidden="1" x14ac:dyDescent="0.2">
      <c r="A130" s="88">
        <v>0</v>
      </c>
      <c r="B130" s="84" t="s">
        <v>52</v>
      </c>
      <c r="C130" s="107">
        <v>707</v>
      </c>
      <c r="D130" s="108" t="s">
        <v>22</v>
      </c>
      <c r="E130" s="109">
        <v>0</v>
      </c>
      <c r="F130" s="110">
        <v>0</v>
      </c>
      <c r="G130" s="110">
        <v>0</v>
      </c>
    </row>
    <row r="131" spans="1:7" ht="51" hidden="1" x14ac:dyDescent="0.2">
      <c r="A131" s="88">
        <v>0</v>
      </c>
      <c r="B131" s="84" t="s">
        <v>52</v>
      </c>
      <c r="C131" s="107">
        <v>707</v>
      </c>
      <c r="D131" s="108" t="s">
        <v>22</v>
      </c>
      <c r="E131" s="109">
        <v>0</v>
      </c>
      <c r="F131" s="110">
        <v>0</v>
      </c>
      <c r="G131" s="110">
        <v>0</v>
      </c>
    </row>
    <row r="132" spans="1:7" ht="51" hidden="1" x14ac:dyDescent="0.2">
      <c r="A132" s="88">
        <v>0</v>
      </c>
      <c r="B132" s="84" t="s">
        <v>52</v>
      </c>
      <c r="C132" s="107">
        <v>707</v>
      </c>
      <c r="D132" s="108" t="s">
        <v>22</v>
      </c>
      <c r="E132" s="109">
        <v>0</v>
      </c>
      <c r="F132" s="110">
        <v>0</v>
      </c>
      <c r="G132" s="110">
        <v>0</v>
      </c>
    </row>
    <row r="133" spans="1:7" ht="16.5" customHeight="1" x14ac:dyDescent="0.2">
      <c r="A133" s="88">
        <v>0</v>
      </c>
      <c r="B133" s="84" t="s">
        <v>45</v>
      </c>
      <c r="C133" s="107">
        <v>707</v>
      </c>
      <c r="D133" s="108">
        <v>3400000000</v>
      </c>
      <c r="E133" s="109">
        <v>500</v>
      </c>
      <c r="F133" s="110">
        <f>F134</f>
        <v>7.19</v>
      </c>
      <c r="G133" s="110">
        <f>G134</f>
        <v>0</v>
      </c>
    </row>
    <row r="134" spans="1:7" x14ac:dyDescent="0.2">
      <c r="A134" s="88">
        <v>0</v>
      </c>
      <c r="B134" s="84" t="s">
        <v>46</v>
      </c>
      <c r="C134" s="107">
        <v>707</v>
      </c>
      <c r="D134" s="108">
        <v>3400000000</v>
      </c>
      <c r="E134" s="109">
        <v>540</v>
      </c>
      <c r="F134" s="110">
        <v>7.19</v>
      </c>
      <c r="G134" s="110"/>
    </row>
    <row r="135" spans="1:7" ht="76.5" hidden="1" x14ac:dyDescent="0.2">
      <c r="A135" s="88">
        <v>0</v>
      </c>
      <c r="B135" s="84" t="s">
        <v>93</v>
      </c>
      <c r="C135" s="107">
        <v>707</v>
      </c>
      <c r="D135" s="108" t="s">
        <v>103</v>
      </c>
      <c r="E135" s="109">
        <v>0</v>
      </c>
      <c r="F135" s="110">
        <f>F136</f>
        <v>0</v>
      </c>
      <c r="G135" s="110">
        <f>G136</f>
        <v>0</v>
      </c>
    </row>
    <row r="136" spans="1:7" ht="67.5" hidden="1" customHeight="1" x14ac:dyDescent="0.2">
      <c r="A136" s="88">
        <v>0</v>
      </c>
      <c r="B136" s="84" t="s">
        <v>61</v>
      </c>
      <c r="C136" s="107">
        <v>707</v>
      </c>
      <c r="D136" s="108" t="s">
        <v>95</v>
      </c>
      <c r="E136" s="109">
        <v>0</v>
      </c>
      <c r="F136" s="110">
        <f>F139</f>
        <v>0</v>
      </c>
      <c r="G136" s="110">
        <f>G139</f>
        <v>0</v>
      </c>
    </row>
    <row r="137" spans="1:7" ht="63.75" hidden="1" x14ac:dyDescent="0.2">
      <c r="A137" s="88">
        <v>0</v>
      </c>
      <c r="B137" s="84" t="s">
        <v>61</v>
      </c>
      <c r="C137" s="107">
        <v>707</v>
      </c>
      <c r="D137" s="108" t="s">
        <v>23</v>
      </c>
      <c r="E137" s="109">
        <v>0</v>
      </c>
      <c r="F137" s="110">
        <v>0</v>
      </c>
      <c r="G137" s="110">
        <v>0</v>
      </c>
    </row>
    <row r="138" spans="1:7" ht="63.75" hidden="1" x14ac:dyDescent="0.2">
      <c r="A138" s="88">
        <v>0</v>
      </c>
      <c r="B138" s="84" t="s">
        <v>61</v>
      </c>
      <c r="C138" s="107">
        <v>707</v>
      </c>
      <c r="D138" s="108" t="s">
        <v>23</v>
      </c>
      <c r="E138" s="109">
        <v>0</v>
      </c>
      <c r="F138" s="110">
        <v>0</v>
      </c>
      <c r="G138" s="110">
        <v>0</v>
      </c>
    </row>
    <row r="139" spans="1:7" ht="51" hidden="1" x14ac:dyDescent="0.2">
      <c r="A139" s="88">
        <v>0</v>
      </c>
      <c r="B139" s="84" t="s">
        <v>62</v>
      </c>
      <c r="C139" s="107">
        <v>707</v>
      </c>
      <c r="D139" s="108" t="s">
        <v>96</v>
      </c>
      <c r="E139" s="109">
        <v>0</v>
      </c>
      <c r="F139" s="110">
        <f>F140</f>
        <v>0</v>
      </c>
      <c r="G139" s="110">
        <f>G140</f>
        <v>0</v>
      </c>
    </row>
    <row r="140" spans="1:7" ht="25.5" hidden="1" x14ac:dyDescent="0.2">
      <c r="A140" s="88">
        <v>0</v>
      </c>
      <c r="B140" s="84" t="s">
        <v>53</v>
      </c>
      <c r="C140" s="107">
        <v>707</v>
      </c>
      <c r="D140" s="108" t="s">
        <v>96</v>
      </c>
      <c r="E140" s="109">
        <v>600</v>
      </c>
      <c r="F140" s="110">
        <f>F141</f>
        <v>0</v>
      </c>
      <c r="G140" s="110">
        <f>G141</f>
        <v>0</v>
      </c>
    </row>
    <row r="141" spans="1:7" hidden="1" x14ac:dyDescent="0.2">
      <c r="A141" s="88">
        <v>0</v>
      </c>
      <c r="B141" s="84" t="s">
        <v>54</v>
      </c>
      <c r="C141" s="107">
        <v>707</v>
      </c>
      <c r="D141" s="108" t="s">
        <v>96</v>
      </c>
      <c r="E141" s="109">
        <v>620</v>
      </c>
      <c r="F141" s="110"/>
      <c r="G141" s="110"/>
    </row>
    <row r="142" spans="1:7" x14ac:dyDescent="0.2">
      <c r="A142" s="88">
        <v>0</v>
      </c>
      <c r="B142" s="102" t="s">
        <v>64</v>
      </c>
      <c r="C142" s="103">
        <v>801</v>
      </c>
      <c r="D142" s="104">
        <v>0</v>
      </c>
      <c r="E142" s="105">
        <v>0</v>
      </c>
      <c r="F142" s="106">
        <f>F143+F167+F179</f>
        <v>3713.4989999999998</v>
      </c>
      <c r="G142" s="106">
        <f>SUM(G143)</f>
        <v>0</v>
      </c>
    </row>
    <row r="143" spans="1:7" ht="50.25" customHeight="1" x14ac:dyDescent="0.2">
      <c r="A143" s="88">
        <v>0</v>
      </c>
      <c r="B143" s="84" t="s">
        <v>331</v>
      </c>
      <c r="C143" s="107">
        <v>801</v>
      </c>
      <c r="D143" s="108">
        <v>3400000000</v>
      </c>
      <c r="E143" s="109">
        <v>0</v>
      </c>
      <c r="F143" s="110">
        <f>F149+F188+F190+F192</f>
        <v>3713.4989999999998</v>
      </c>
      <c r="G143" s="110">
        <f>SUM(G149:G193)</f>
        <v>0</v>
      </c>
    </row>
    <row r="144" spans="1:7" ht="38.25" hidden="1" x14ac:dyDescent="0.2">
      <c r="A144" s="88">
        <v>0</v>
      </c>
      <c r="B144" s="84" t="s">
        <v>60</v>
      </c>
      <c r="C144" s="107">
        <v>801</v>
      </c>
      <c r="D144" s="108" t="s">
        <v>21</v>
      </c>
      <c r="E144" s="109">
        <v>0</v>
      </c>
      <c r="F144" s="110">
        <v>0</v>
      </c>
      <c r="G144" s="110">
        <v>0</v>
      </c>
    </row>
    <row r="145" spans="1:7" ht="51" hidden="1" x14ac:dyDescent="0.2">
      <c r="A145" s="88">
        <v>0</v>
      </c>
      <c r="B145" s="84" t="s">
        <v>52</v>
      </c>
      <c r="C145" s="107">
        <v>801</v>
      </c>
      <c r="D145" s="108" t="s">
        <v>25</v>
      </c>
      <c r="E145" s="109">
        <v>0</v>
      </c>
      <c r="F145" s="110">
        <v>0</v>
      </c>
      <c r="G145" s="110">
        <v>0</v>
      </c>
    </row>
    <row r="146" spans="1:7" ht="51" hidden="1" x14ac:dyDescent="0.2">
      <c r="A146" s="88">
        <v>0</v>
      </c>
      <c r="B146" s="84" t="s">
        <v>52</v>
      </c>
      <c r="C146" s="107">
        <v>801</v>
      </c>
      <c r="D146" s="108" t="s">
        <v>25</v>
      </c>
      <c r="E146" s="109">
        <v>0</v>
      </c>
      <c r="F146" s="110">
        <v>0</v>
      </c>
      <c r="G146" s="110">
        <v>0</v>
      </c>
    </row>
    <row r="147" spans="1:7" ht="51" hidden="1" x14ac:dyDescent="0.2">
      <c r="A147" s="88">
        <v>0</v>
      </c>
      <c r="B147" s="84" t="s">
        <v>52</v>
      </c>
      <c r="C147" s="107">
        <v>801</v>
      </c>
      <c r="D147" s="108" t="s">
        <v>25</v>
      </c>
      <c r="E147" s="109">
        <v>0</v>
      </c>
      <c r="F147" s="110">
        <v>0</v>
      </c>
      <c r="G147" s="110">
        <v>0</v>
      </c>
    </row>
    <row r="148" spans="1:7" ht="51" hidden="1" x14ac:dyDescent="0.2">
      <c r="A148" s="88">
        <v>0</v>
      </c>
      <c r="B148" s="84" t="s">
        <v>52</v>
      </c>
      <c r="C148" s="107">
        <v>801</v>
      </c>
      <c r="D148" s="108" t="s">
        <v>25</v>
      </c>
      <c r="E148" s="109">
        <v>0</v>
      </c>
      <c r="F148" s="110">
        <v>0</v>
      </c>
      <c r="G148" s="110">
        <v>0</v>
      </c>
    </row>
    <row r="149" spans="1:7" ht="63.75" x14ac:dyDescent="0.2">
      <c r="A149" s="88">
        <v>0</v>
      </c>
      <c r="B149" s="84" t="s">
        <v>37</v>
      </c>
      <c r="C149" s="107">
        <v>801</v>
      </c>
      <c r="D149" s="108">
        <v>3400000000</v>
      </c>
      <c r="E149" s="109">
        <v>100</v>
      </c>
      <c r="F149" s="110">
        <f>F150</f>
        <v>2704.9839999999999</v>
      </c>
      <c r="G149" s="110">
        <f>G150</f>
        <v>0</v>
      </c>
    </row>
    <row r="150" spans="1:7" s="14" customFormat="1" ht="14.25" customHeight="1" x14ac:dyDescent="0.2">
      <c r="A150" s="88">
        <v>0</v>
      </c>
      <c r="B150" s="84" t="s">
        <v>73</v>
      </c>
      <c r="C150" s="107">
        <v>801</v>
      </c>
      <c r="D150" s="108">
        <v>3400000000</v>
      </c>
      <c r="E150" s="109">
        <v>110</v>
      </c>
      <c r="F150" s="110">
        <v>2704.9839999999999</v>
      </c>
      <c r="G150" s="110"/>
    </row>
    <row r="151" spans="1:7" s="14" customFormat="1" ht="0.75" hidden="1" customHeight="1" x14ac:dyDescent="0.2">
      <c r="A151" s="88"/>
      <c r="B151" s="84" t="s">
        <v>88</v>
      </c>
      <c r="C151" s="107">
        <v>801</v>
      </c>
      <c r="D151" s="108" t="s">
        <v>25</v>
      </c>
      <c r="E151" s="109">
        <v>400</v>
      </c>
      <c r="F151" s="110"/>
      <c r="G151" s="110"/>
    </row>
    <row r="152" spans="1:7" s="14" customFormat="1" ht="51" hidden="1" x14ac:dyDescent="0.2">
      <c r="A152" s="88"/>
      <c r="B152" s="84" t="s">
        <v>130</v>
      </c>
      <c r="C152" s="107">
        <v>801</v>
      </c>
      <c r="D152" s="108" t="s">
        <v>25</v>
      </c>
      <c r="E152" s="109">
        <v>460</v>
      </c>
      <c r="F152" s="110"/>
      <c r="G152" s="110"/>
    </row>
    <row r="153" spans="1:7" ht="76.5" hidden="1" x14ac:dyDescent="0.2">
      <c r="A153" s="88">
        <v>0</v>
      </c>
      <c r="B153" s="84" t="s">
        <v>93</v>
      </c>
      <c r="C153" s="107">
        <v>801</v>
      </c>
      <c r="D153" s="108" t="s">
        <v>97</v>
      </c>
      <c r="E153" s="109">
        <v>0</v>
      </c>
      <c r="F153" s="110">
        <f>F154</f>
        <v>0</v>
      </c>
      <c r="G153" s="110">
        <f>G154</f>
        <v>0</v>
      </c>
    </row>
    <row r="154" spans="1:7" ht="75" hidden="1" customHeight="1" x14ac:dyDescent="0.2">
      <c r="A154" s="88">
        <v>0</v>
      </c>
      <c r="B154" s="84" t="s">
        <v>61</v>
      </c>
      <c r="C154" s="107">
        <v>801</v>
      </c>
      <c r="D154" s="108" t="s">
        <v>98</v>
      </c>
      <c r="E154" s="109">
        <v>0</v>
      </c>
      <c r="F154" s="110">
        <f>F157</f>
        <v>0</v>
      </c>
      <c r="G154" s="110">
        <f>G157</f>
        <v>0</v>
      </c>
    </row>
    <row r="155" spans="1:7" ht="63.75" hidden="1" x14ac:dyDescent="0.2">
      <c r="A155" s="88">
        <v>0</v>
      </c>
      <c r="B155" s="84" t="s">
        <v>61</v>
      </c>
      <c r="C155" s="107">
        <v>801</v>
      </c>
      <c r="D155" s="108" t="s">
        <v>26</v>
      </c>
      <c r="E155" s="109">
        <v>0</v>
      </c>
      <c r="F155" s="110">
        <v>0</v>
      </c>
      <c r="G155" s="110">
        <v>0</v>
      </c>
    </row>
    <row r="156" spans="1:7" ht="0.75" hidden="1" customHeight="1" x14ac:dyDescent="0.2">
      <c r="A156" s="88">
        <v>0</v>
      </c>
      <c r="B156" s="84" t="s">
        <v>61</v>
      </c>
      <c r="C156" s="107">
        <v>801</v>
      </c>
      <c r="D156" s="108" t="s">
        <v>26</v>
      </c>
      <c r="E156" s="109">
        <v>0</v>
      </c>
      <c r="F156" s="110">
        <v>0</v>
      </c>
      <c r="G156" s="110">
        <v>0</v>
      </c>
    </row>
    <row r="157" spans="1:7" ht="56.25" hidden="1" customHeight="1" x14ac:dyDescent="0.2">
      <c r="A157" s="88">
        <v>0</v>
      </c>
      <c r="B157" s="84" t="s">
        <v>62</v>
      </c>
      <c r="C157" s="107">
        <v>801</v>
      </c>
      <c r="D157" s="108" t="s">
        <v>99</v>
      </c>
      <c r="E157" s="109">
        <v>0</v>
      </c>
      <c r="F157" s="110">
        <f>F158</f>
        <v>0</v>
      </c>
      <c r="G157" s="110">
        <f>G158</f>
        <v>0</v>
      </c>
    </row>
    <row r="158" spans="1:7" ht="40.5" hidden="1" customHeight="1" x14ac:dyDescent="0.2">
      <c r="A158" s="88">
        <v>0</v>
      </c>
      <c r="B158" s="84" t="s">
        <v>53</v>
      </c>
      <c r="C158" s="107">
        <v>801</v>
      </c>
      <c r="D158" s="108" t="s">
        <v>99</v>
      </c>
      <c r="E158" s="109">
        <v>600</v>
      </c>
      <c r="F158" s="110">
        <f>F159</f>
        <v>0</v>
      </c>
      <c r="G158" s="110">
        <f>G159</f>
        <v>0</v>
      </c>
    </row>
    <row r="159" spans="1:7" s="14" customFormat="1" hidden="1" x14ac:dyDescent="0.2">
      <c r="A159" s="88">
        <v>0</v>
      </c>
      <c r="B159" s="84" t="s">
        <v>54</v>
      </c>
      <c r="C159" s="107">
        <v>801</v>
      </c>
      <c r="D159" s="108" t="s">
        <v>99</v>
      </c>
      <c r="E159" s="109">
        <v>620</v>
      </c>
      <c r="F159" s="110"/>
      <c r="G159" s="110"/>
    </row>
    <row r="160" spans="1:7" ht="76.5" hidden="1" x14ac:dyDescent="0.2">
      <c r="A160" s="88">
        <v>0</v>
      </c>
      <c r="B160" s="84" t="s">
        <v>93</v>
      </c>
      <c r="C160" s="107">
        <v>801</v>
      </c>
      <c r="D160" s="108" t="s">
        <v>100</v>
      </c>
      <c r="E160" s="109">
        <v>0</v>
      </c>
      <c r="F160" s="110">
        <f>F161</f>
        <v>0</v>
      </c>
      <c r="G160" s="110">
        <f>G161</f>
        <v>0</v>
      </c>
    </row>
    <row r="161" spans="1:7" ht="68.849999999999994" hidden="1" customHeight="1" x14ac:dyDescent="0.2">
      <c r="A161" s="88">
        <v>0</v>
      </c>
      <c r="B161" s="84" t="s">
        <v>61</v>
      </c>
      <c r="C161" s="107">
        <v>801</v>
      </c>
      <c r="D161" s="108" t="s">
        <v>101</v>
      </c>
      <c r="E161" s="109">
        <v>0</v>
      </c>
      <c r="F161" s="110">
        <f>F164</f>
        <v>0</v>
      </c>
      <c r="G161" s="110">
        <f>G164</f>
        <v>0</v>
      </c>
    </row>
    <row r="162" spans="1:7" ht="63.75" hidden="1" x14ac:dyDescent="0.2">
      <c r="A162" s="88">
        <v>0</v>
      </c>
      <c r="B162" s="84" t="s">
        <v>61</v>
      </c>
      <c r="C162" s="107">
        <v>801</v>
      </c>
      <c r="D162" s="108" t="s">
        <v>27</v>
      </c>
      <c r="E162" s="109">
        <v>0</v>
      </c>
      <c r="F162" s="110">
        <v>0</v>
      </c>
      <c r="G162" s="110">
        <v>0</v>
      </c>
    </row>
    <row r="163" spans="1:7" ht="63.75" hidden="1" x14ac:dyDescent="0.2">
      <c r="A163" s="88">
        <v>0</v>
      </c>
      <c r="B163" s="84" t="s">
        <v>61</v>
      </c>
      <c r="C163" s="107">
        <v>801</v>
      </c>
      <c r="D163" s="108" t="s">
        <v>27</v>
      </c>
      <c r="E163" s="109">
        <v>0</v>
      </c>
      <c r="F163" s="110">
        <v>0</v>
      </c>
      <c r="G163" s="110">
        <v>0</v>
      </c>
    </row>
    <row r="164" spans="1:7" ht="51.75" hidden="1" customHeight="1" x14ac:dyDescent="0.2">
      <c r="A164" s="88">
        <v>0</v>
      </c>
      <c r="B164" s="84" t="s">
        <v>62</v>
      </c>
      <c r="C164" s="107">
        <v>801</v>
      </c>
      <c r="D164" s="108" t="s">
        <v>102</v>
      </c>
      <c r="E164" s="109">
        <v>0</v>
      </c>
      <c r="F164" s="110">
        <f>F165</f>
        <v>0</v>
      </c>
      <c r="G164" s="110">
        <f>G165</f>
        <v>0</v>
      </c>
    </row>
    <row r="165" spans="1:7" ht="37.5" hidden="1" customHeight="1" x14ac:dyDescent="0.2">
      <c r="A165" s="88">
        <v>0</v>
      </c>
      <c r="B165" s="84" t="s">
        <v>53</v>
      </c>
      <c r="C165" s="107">
        <v>801</v>
      </c>
      <c r="D165" s="108" t="s">
        <v>102</v>
      </c>
      <c r="E165" s="109">
        <v>600</v>
      </c>
      <c r="F165" s="110">
        <f>F166</f>
        <v>0</v>
      </c>
      <c r="G165" s="110">
        <f>G166</f>
        <v>0</v>
      </c>
    </row>
    <row r="166" spans="1:7" s="14" customFormat="1" hidden="1" x14ac:dyDescent="0.2">
      <c r="A166" s="88">
        <v>0</v>
      </c>
      <c r="B166" s="116" t="s">
        <v>54</v>
      </c>
      <c r="C166" s="107">
        <v>801</v>
      </c>
      <c r="D166" s="108" t="s">
        <v>102</v>
      </c>
      <c r="E166" s="109">
        <v>620</v>
      </c>
      <c r="F166" s="110"/>
      <c r="G166" s="110"/>
    </row>
    <row r="167" spans="1:7" s="14" customFormat="1" ht="25.5" hidden="1" x14ac:dyDescent="0.2">
      <c r="A167" s="88"/>
      <c r="B167" s="84" t="s">
        <v>48</v>
      </c>
      <c r="C167" s="107">
        <v>801</v>
      </c>
      <c r="D167" s="108">
        <v>9000000000</v>
      </c>
      <c r="E167" s="109"/>
      <c r="F167" s="110">
        <f>F168</f>
        <v>0</v>
      </c>
      <c r="G167" s="110">
        <f>G168</f>
        <v>0</v>
      </c>
    </row>
    <row r="168" spans="1:7" s="14" customFormat="1" ht="76.5" hidden="1" x14ac:dyDescent="0.2">
      <c r="A168" s="88"/>
      <c r="B168" s="84" t="s">
        <v>81</v>
      </c>
      <c r="C168" s="107">
        <v>801</v>
      </c>
      <c r="D168" s="108" t="s">
        <v>87</v>
      </c>
      <c r="E168" s="109"/>
      <c r="F168" s="110">
        <f t="shared" ref="F168:G170" si="5">F169</f>
        <v>0</v>
      </c>
      <c r="G168" s="110">
        <f t="shared" si="5"/>
        <v>0</v>
      </c>
    </row>
    <row r="169" spans="1:7" s="14" customFormat="1" ht="76.5" hidden="1" x14ac:dyDescent="0.2">
      <c r="A169" s="88"/>
      <c r="B169" s="84" t="s">
        <v>120</v>
      </c>
      <c r="C169" s="107">
        <v>801</v>
      </c>
      <c r="D169" s="108" t="s">
        <v>119</v>
      </c>
      <c r="E169" s="109"/>
      <c r="F169" s="110">
        <f t="shared" si="5"/>
        <v>0</v>
      </c>
      <c r="G169" s="110">
        <f t="shared" si="5"/>
        <v>0</v>
      </c>
    </row>
    <row r="170" spans="1:7" s="14" customFormat="1" ht="25.5" hidden="1" x14ac:dyDescent="0.2">
      <c r="A170" s="88"/>
      <c r="B170" s="84" t="s">
        <v>53</v>
      </c>
      <c r="C170" s="107">
        <v>801</v>
      </c>
      <c r="D170" s="108" t="s">
        <v>119</v>
      </c>
      <c r="E170" s="109">
        <v>600</v>
      </c>
      <c r="F170" s="110">
        <f t="shared" si="5"/>
        <v>0</v>
      </c>
      <c r="G170" s="110">
        <f t="shared" si="5"/>
        <v>0</v>
      </c>
    </row>
    <row r="171" spans="1:7" s="14" customFormat="1" hidden="1" x14ac:dyDescent="0.2">
      <c r="A171" s="88"/>
      <c r="B171" s="84" t="s">
        <v>54</v>
      </c>
      <c r="C171" s="107">
        <v>801</v>
      </c>
      <c r="D171" s="108" t="s">
        <v>119</v>
      </c>
      <c r="E171" s="109">
        <v>620</v>
      </c>
      <c r="F171" s="110"/>
      <c r="G171" s="110"/>
    </row>
    <row r="172" spans="1:7" s="15" customFormat="1" hidden="1" x14ac:dyDescent="0.2">
      <c r="A172" s="101"/>
      <c r="B172" s="102" t="s">
        <v>115</v>
      </c>
      <c r="C172" s="103">
        <v>900</v>
      </c>
      <c r="D172" s="104"/>
      <c r="E172" s="105"/>
      <c r="F172" s="106">
        <f>F173</f>
        <v>0</v>
      </c>
      <c r="G172" s="106">
        <f>G173</f>
        <v>0</v>
      </c>
    </row>
    <row r="173" spans="1:7" s="15" customFormat="1" ht="0.75" hidden="1" customHeight="1" x14ac:dyDescent="0.2">
      <c r="A173" s="101"/>
      <c r="B173" s="117" t="s">
        <v>116</v>
      </c>
      <c r="C173" s="103">
        <v>909</v>
      </c>
      <c r="D173" s="104"/>
      <c r="E173" s="105"/>
      <c r="F173" s="106">
        <f>F174</f>
        <v>0</v>
      </c>
      <c r="G173" s="106">
        <f t="shared" ref="G173:G174" si="6">G174</f>
        <v>0</v>
      </c>
    </row>
    <row r="174" spans="1:7" ht="38.25" hidden="1" x14ac:dyDescent="0.2">
      <c r="A174" s="88"/>
      <c r="B174" s="84" t="s">
        <v>104</v>
      </c>
      <c r="C174" s="107">
        <v>909</v>
      </c>
      <c r="D174" s="108">
        <v>900000000</v>
      </c>
      <c r="E174" s="109"/>
      <c r="F174" s="110">
        <f>F175</f>
        <v>0</v>
      </c>
      <c r="G174" s="110">
        <f t="shared" si="6"/>
        <v>0</v>
      </c>
    </row>
    <row r="175" spans="1:7" ht="63.75" hidden="1" x14ac:dyDescent="0.2">
      <c r="A175" s="88"/>
      <c r="B175" s="84" t="s">
        <v>65</v>
      </c>
      <c r="C175" s="107">
        <v>909</v>
      </c>
      <c r="D175" s="108" t="s">
        <v>28</v>
      </c>
      <c r="E175" s="109"/>
      <c r="F175" s="110">
        <f>F176</f>
        <v>0</v>
      </c>
      <c r="G175" s="110">
        <f>G178</f>
        <v>0</v>
      </c>
    </row>
    <row r="176" spans="1:7" ht="38.25" hidden="1" x14ac:dyDescent="0.2">
      <c r="A176" s="88"/>
      <c r="B176" s="84" t="s">
        <v>105</v>
      </c>
      <c r="C176" s="107">
        <v>909</v>
      </c>
      <c r="D176" s="108" t="s">
        <v>91</v>
      </c>
      <c r="E176" s="109"/>
      <c r="F176" s="110">
        <f>F177</f>
        <v>0</v>
      </c>
      <c r="G176" s="110"/>
    </row>
    <row r="177" spans="1:7" ht="38.25" hidden="1" x14ac:dyDescent="0.2">
      <c r="A177" s="88"/>
      <c r="B177" s="84" t="s">
        <v>88</v>
      </c>
      <c r="C177" s="107">
        <v>909</v>
      </c>
      <c r="D177" s="108" t="s">
        <v>91</v>
      </c>
      <c r="E177" s="109">
        <v>400</v>
      </c>
      <c r="F177" s="110">
        <f>F178</f>
        <v>0</v>
      </c>
      <c r="G177" s="110"/>
    </row>
    <row r="178" spans="1:7" hidden="1" x14ac:dyDescent="0.2">
      <c r="A178" s="88"/>
      <c r="B178" s="84" t="s">
        <v>89</v>
      </c>
      <c r="C178" s="107">
        <v>909</v>
      </c>
      <c r="D178" s="108" t="s">
        <v>91</v>
      </c>
      <c r="E178" s="109">
        <v>410</v>
      </c>
      <c r="F178" s="110">
        <v>0</v>
      </c>
      <c r="G178" s="110"/>
    </row>
    <row r="179" spans="1:7" ht="0.75" hidden="1" customHeight="1" x14ac:dyDescent="0.2">
      <c r="A179" s="88"/>
      <c r="B179" s="84" t="s">
        <v>125</v>
      </c>
      <c r="C179" s="107">
        <v>801</v>
      </c>
      <c r="D179" s="108">
        <v>900000000</v>
      </c>
      <c r="E179" s="109"/>
      <c r="F179" s="110">
        <f>F180+F184</f>
        <v>0</v>
      </c>
      <c r="G179" s="110">
        <f>G180+G184</f>
        <v>0</v>
      </c>
    </row>
    <row r="180" spans="1:7" ht="76.5" hidden="1" x14ac:dyDescent="0.2">
      <c r="A180" s="88"/>
      <c r="B180" s="84" t="s">
        <v>81</v>
      </c>
      <c r="C180" s="107">
        <v>801</v>
      </c>
      <c r="D180" s="108" t="s">
        <v>29</v>
      </c>
      <c r="E180" s="109"/>
      <c r="F180" s="110">
        <f>F181</f>
        <v>0</v>
      </c>
      <c r="G180" s="110">
        <f>G181</f>
        <v>0</v>
      </c>
    </row>
    <row r="181" spans="1:7" ht="25.5" hidden="1" x14ac:dyDescent="0.2">
      <c r="A181" s="88"/>
      <c r="B181" s="84" t="s">
        <v>92</v>
      </c>
      <c r="C181" s="107">
        <v>801</v>
      </c>
      <c r="D181" s="108" t="s">
        <v>90</v>
      </c>
      <c r="E181" s="109"/>
      <c r="F181" s="110">
        <f>F182</f>
        <v>0</v>
      </c>
      <c r="G181" s="110">
        <f t="shared" ref="G181:G182" si="7">G182</f>
        <v>0</v>
      </c>
    </row>
    <row r="182" spans="1:7" ht="38.25" hidden="1" x14ac:dyDescent="0.2">
      <c r="A182" s="88"/>
      <c r="B182" s="118" t="s">
        <v>88</v>
      </c>
      <c r="C182" s="107">
        <v>801</v>
      </c>
      <c r="D182" s="108" t="s">
        <v>90</v>
      </c>
      <c r="E182" s="109">
        <v>400</v>
      </c>
      <c r="F182" s="110">
        <f>F183</f>
        <v>0</v>
      </c>
      <c r="G182" s="110">
        <f t="shared" si="7"/>
        <v>0</v>
      </c>
    </row>
    <row r="183" spans="1:7" ht="51" hidden="1" x14ac:dyDescent="0.2">
      <c r="A183" s="88"/>
      <c r="B183" s="84" t="s">
        <v>138</v>
      </c>
      <c r="C183" s="107">
        <v>801</v>
      </c>
      <c r="D183" s="108" t="s">
        <v>90</v>
      </c>
      <c r="E183" s="109">
        <v>465</v>
      </c>
      <c r="F183" s="110"/>
      <c r="G183" s="110"/>
    </row>
    <row r="184" spans="1:7" ht="89.25" hidden="1" x14ac:dyDescent="0.2">
      <c r="A184" s="88"/>
      <c r="B184" s="84" t="s">
        <v>58</v>
      </c>
      <c r="C184" s="107">
        <v>801</v>
      </c>
      <c r="D184" s="108" t="s">
        <v>112</v>
      </c>
      <c r="E184" s="109"/>
      <c r="F184" s="110">
        <f>F185</f>
        <v>0</v>
      </c>
      <c r="G184" s="110"/>
    </row>
    <row r="185" spans="1:7" ht="63.75" hidden="1" x14ac:dyDescent="0.2">
      <c r="A185" s="88"/>
      <c r="B185" s="84" t="s">
        <v>129</v>
      </c>
      <c r="C185" s="107">
        <v>801</v>
      </c>
      <c r="D185" s="108" t="s">
        <v>128</v>
      </c>
      <c r="E185" s="109"/>
      <c r="F185" s="110">
        <f>F186</f>
        <v>0</v>
      </c>
      <c r="G185" s="110"/>
    </row>
    <row r="186" spans="1:7" ht="38.25" hidden="1" x14ac:dyDescent="0.2">
      <c r="A186" s="88"/>
      <c r="B186" s="118" t="s">
        <v>88</v>
      </c>
      <c r="C186" s="107">
        <v>801</v>
      </c>
      <c r="D186" s="108" t="s">
        <v>128</v>
      </c>
      <c r="E186" s="109">
        <v>400</v>
      </c>
      <c r="F186" s="110"/>
      <c r="G186" s="110"/>
    </row>
    <row r="187" spans="1:7" ht="51" hidden="1" x14ac:dyDescent="0.2">
      <c r="A187" s="88"/>
      <c r="B187" s="84" t="s">
        <v>138</v>
      </c>
      <c r="C187" s="107">
        <v>801</v>
      </c>
      <c r="D187" s="108" t="s">
        <v>128</v>
      </c>
      <c r="E187" s="109">
        <v>465</v>
      </c>
      <c r="F187" s="110"/>
      <c r="G187" s="110"/>
    </row>
    <row r="188" spans="1:7" ht="25.5" customHeight="1" x14ac:dyDescent="0.2">
      <c r="A188" s="88"/>
      <c r="B188" s="84" t="s">
        <v>39</v>
      </c>
      <c r="C188" s="107">
        <v>801</v>
      </c>
      <c r="D188" s="108">
        <v>3400000000</v>
      </c>
      <c r="E188" s="109">
        <v>200</v>
      </c>
      <c r="F188" s="110">
        <f>SUM(F189)</f>
        <v>937.26800000000003</v>
      </c>
      <c r="G188" s="110">
        <f>SUM(G189)</f>
        <v>0</v>
      </c>
    </row>
    <row r="189" spans="1:7" ht="30" customHeight="1" x14ac:dyDescent="0.2">
      <c r="A189" s="88"/>
      <c r="B189" s="84" t="s">
        <v>40</v>
      </c>
      <c r="C189" s="107">
        <v>801</v>
      </c>
      <c r="D189" s="108">
        <v>3400000000</v>
      </c>
      <c r="E189" s="109">
        <v>240</v>
      </c>
      <c r="F189" s="110">
        <v>937.26800000000003</v>
      </c>
      <c r="G189" s="110"/>
    </row>
    <row r="190" spans="1:7" x14ac:dyDescent="0.2">
      <c r="A190" s="88"/>
      <c r="B190" s="84" t="s">
        <v>45</v>
      </c>
      <c r="C190" s="107">
        <v>801</v>
      </c>
      <c r="D190" s="108">
        <v>3400000000</v>
      </c>
      <c r="E190" s="109">
        <v>500</v>
      </c>
      <c r="F190" s="110">
        <f>F191</f>
        <v>39.892000000000003</v>
      </c>
      <c r="G190" s="110"/>
    </row>
    <row r="191" spans="1:7" x14ac:dyDescent="0.2">
      <c r="A191" s="88"/>
      <c r="B191" s="84" t="s">
        <v>46</v>
      </c>
      <c r="C191" s="107">
        <v>801</v>
      </c>
      <c r="D191" s="108">
        <v>3400000000</v>
      </c>
      <c r="E191" s="109">
        <v>540</v>
      </c>
      <c r="F191" s="110">
        <v>39.892000000000003</v>
      </c>
      <c r="G191" s="110"/>
    </row>
    <row r="192" spans="1:7" x14ac:dyDescent="0.2">
      <c r="A192" s="88"/>
      <c r="B192" s="84" t="s">
        <v>41</v>
      </c>
      <c r="C192" s="107">
        <v>801</v>
      </c>
      <c r="D192" s="108">
        <v>3400000000</v>
      </c>
      <c r="E192" s="109">
        <v>800</v>
      </c>
      <c r="F192" s="110">
        <f>F193</f>
        <v>31.355</v>
      </c>
      <c r="G192" s="110"/>
    </row>
    <row r="193" spans="1:7" x14ac:dyDescent="0.2">
      <c r="A193" s="88"/>
      <c r="B193" s="84" t="s">
        <v>42</v>
      </c>
      <c r="C193" s="107">
        <v>801</v>
      </c>
      <c r="D193" s="108">
        <v>3400000000</v>
      </c>
      <c r="E193" s="109">
        <v>850</v>
      </c>
      <c r="F193" s="110">
        <v>31.355</v>
      </c>
      <c r="G193" s="110"/>
    </row>
    <row r="194" spans="1:7" ht="51" hidden="1" x14ac:dyDescent="0.2">
      <c r="A194" s="88"/>
      <c r="B194" s="84" t="s">
        <v>134</v>
      </c>
      <c r="C194" s="107">
        <v>1006</v>
      </c>
      <c r="D194" s="108">
        <v>4300070000</v>
      </c>
      <c r="E194" s="109"/>
      <c r="F194" s="110">
        <f>F195</f>
        <v>0</v>
      </c>
      <c r="G194" s="110">
        <f>G196</f>
        <v>0</v>
      </c>
    </row>
    <row r="195" spans="1:7" ht="51" hidden="1" x14ac:dyDescent="0.2">
      <c r="A195" s="88"/>
      <c r="B195" s="50" t="s">
        <v>133</v>
      </c>
      <c r="C195" s="107">
        <v>1006</v>
      </c>
      <c r="D195" s="108">
        <v>4300074040</v>
      </c>
      <c r="E195" s="109"/>
      <c r="F195" s="110">
        <f>F196</f>
        <v>0</v>
      </c>
      <c r="G195" s="110">
        <f>G196</f>
        <v>0</v>
      </c>
    </row>
    <row r="196" spans="1:7" ht="25.5" hidden="1" x14ac:dyDescent="0.2">
      <c r="A196" s="88"/>
      <c r="B196" s="84" t="s">
        <v>53</v>
      </c>
      <c r="C196" s="107">
        <v>1006</v>
      </c>
      <c r="D196" s="108">
        <v>4300074040</v>
      </c>
      <c r="E196" s="109">
        <v>600</v>
      </c>
      <c r="F196" s="110">
        <f>F197</f>
        <v>0</v>
      </c>
      <c r="G196" s="110">
        <f>G197</f>
        <v>0</v>
      </c>
    </row>
    <row r="197" spans="1:7" hidden="1" x14ac:dyDescent="0.2">
      <c r="A197" s="88"/>
      <c r="B197" s="84" t="s">
        <v>54</v>
      </c>
      <c r="C197" s="107">
        <v>1006</v>
      </c>
      <c r="D197" s="108">
        <v>4300074040</v>
      </c>
      <c r="E197" s="109">
        <v>620</v>
      </c>
      <c r="F197" s="110"/>
      <c r="G197" s="110"/>
    </row>
    <row r="198" spans="1:7" ht="89.25" hidden="1" x14ac:dyDescent="0.2">
      <c r="A198" s="88"/>
      <c r="B198" s="84" t="s">
        <v>58</v>
      </c>
      <c r="C198" s="107">
        <v>1006</v>
      </c>
      <c r="D198" s="108" t="s">
        <v>135</v>
      </c>
      <c r="E198" s="109"/>
      <c r="F198" s="110">
        <f>F199</f>
        <v>0</v>
      </c>
      <c r="G198" s="110"/>
    </row>
    <row r="199" spans="1:7" ht="38.25" hidden="1" x14ac:dyDescent="0.2">
      <c r="A199" s="88"/>
      <c r="B199" s="84" t="s">
        <v>137</v>
      </c>
      <c r="C199" s="107">
        <v>1006</v>
      </c>
      <c r="D199" s="108" t="s">
        <v>136</v>
      </c>
      <c r="E199" s="109"/>
      <c r="F199" s="110">
        <f>F200</f>
        <v>0</v>
      </c>
      <c r="G199" s="110"/>
    </row>
    <row r="200" spans="1:7" ht="25.5" hidden="1" x14ac:dyDescent="0.2">
      <c r="A200" s="88"/>
      <c r="B200" s="84" t="s">
        <v>53</v>
      </c>
      <c r="C200" s="107">
        <v>1006</v>
      </c>
      <c r="D200" s="108" t="s">
        <v>136</v>
      </c>
      <c r="E200" s="109">
        <v>600</v>
      </c>
      <c r="F200" s="110">
        <f>F201</f>
        <v>0</v>
      </c>
      <c r="G200" s="110"/>
    </row>
    <row r="201" spans="1:7" hidden="1" x14ac:dyDescent="0.2">
      <c r="A201" s="88"/>
      <c r="B201" s="84" t="s">
        <v>54</v>
      </c>
      <c r="C201" s="107">
        <v>1006</v>
      </c>
      <c r="D201" s="108" t="s">
        <v>136</v>
      </c>
      <c r="E201" s="109">
        <v>620</v>
      </c>
      <c r="F201" s="110"/>
      <c r="G201" s="110"/>
    </row>
    <row r="202" spans="1:7" x14ac:dyDescent="0.2">
      <c r="A202" s="88">
        <v>0</v>
      </c>
      <c r="B202" s="102" t="s">
        <v>69</v>
      </c>
      <c r="C202" s="103">
        <v>1101</v>
      </c>
      <c r="D202" s="104"/>
      <c r="E202" s="105">
        <v>0</v>
      </c>
      <c r="F202" s="106">
        <f>F203</f>
        <v>8.6199999999999992</v>
      </c>
      <c r="G202" s="106">
        <f>G203</f>
        <v>0</v>
      </c>
    </row>
    <row r="203" spans="1:7" ht="54" customHeight="1" x14ac:dyDescent="0.2">
      <c r="A203" s="88">
        <v>0</v>
      </c>
      <c r="B203" s="84" t="s">
        <v>331</v>
      </c>
      <c r="C203" s="107">
        <v>1101</v>
      </c>
      <c r="D203" s="108">
        <v>3400000000</v>
      </c>
      <c r="E203" s="109">
        <v>0</v>
      </c>
      <c r="F203" s="110">
        <f>F209</f>
        <v>8.6199999999999992</v>
      </c>
      <c r="G203" s="110">
        <f>G209</f>
        <v>0</v>
      </c>
    </row>
    <row r="204" spans="1:7" ht="38.25" hidden="1" x14ac:dyDescent="0.2">
      <c r="A204" s="88">
        <v>0</v>
      </c>
      <c r="B204" s="84" t="s">
        <v>60</v>
      </c>
      <c r="C204" s="107">
        <v>1101</v>
      </c>
      <c r="D204" s="108" t="s">
        <v>21</v>
      </c>
      <c r="E204" s="109">
        <v>0</v>
      </c>
      <c r="F204" s="110">
        <v>0</v>
      </c>
      <c r="G204" s="110">
        <v>1</v>
      </c>
    </row>
    <row r="205" spans="1:7" ht="51" hidden="1" x14ac:dyDescent="0.2">
      <c r="A205" s="88">
        <v>0</v>
      </c>
      <c r="B205" s="84" t="s">
        <v>52</v>
      </c>
      <c r="C205" s="107">
        <v>1101</v>
      </c>
      <c r="D205" s="108" t="s">
        <v>31</v>
      </c>
      <c r="E205" s="109">
        <v>0</v>
      </c>
      <c r="F205" s="110">
        <v>0</v>
      </c>
      <c r="G205" s="110">
        <v>0</v>
      </c>
    </row>
    <row r="206" spans="1:7" ht="51" hidden="1" x14ac:dyDescent="0.2">
      <c r="A206" s="88">
        <v>0</v>
      </c>
      <c r="B206" s="84" t="s">
        <v>52</v>
      </c>
      <c r="C206" s="107">
        <v>1101</v>
      </c>
      <c r="D206" s="108" t="s">
        <v>31</v>
      </c>
      <c r="E206" s="109">
        <v>0</v>
      </c>
      <c r="F206" s="110">
        <v>0</v>
      </c>
      <c r="G206" s="110">
        <v>0</v>
      </c>
    </row>
    <row r="207" spans="1:7" ht="51" hidden="1" x14ac:dyDescent="0.2">
      <c r="A207" s="88">
        <v>0</v>
      </c>
      <c r="B207" s="84" t="s">
        <v>52</v>
      </c>
      <c r="C207" s="107">
        <v>1101</v>
      </c>
      <c r="D207" s="108" t="s">
        <v>31</v>
      </c>
      <c r="E207" s="109">
        <v>0</v>
      </c>
      <c r="F207" s="110">
        <v>0</v>
      </c>
      <c r="G207" s="110">
        <v>0</v>
      </c>
    </row>
    <row r="208" spans="1:7" ht="51" hidden="1" x14ac:dyDescent="0.2">
      <c r="A208" s="88">
        <v>0</v>
      </c>
      <c r="B208" s="84" t="s">
        <v>52</v>
      </c>
      <c r="C208" s="107">
        <v>1101</v>
      </c>
      <c r="D208" s="108" t="s">
        <v>31</v>
      </c>
      <c r="E208" s="109">
        <v>0</v>
      </c>
      <c r="F208" s="110">
        <v>0</v>
      </c>
      <c r="G208" s="110">
        <v>0</v>
      </c>
    </row>
    <row r="209" spans="1:7" ht="18" customHeight="1" x14ac:dyDescent="0.2">
      <c r="A209" s="88">
        <v>0</v>
      </c>
      <c r="B209" s="84" t="s">
        <v>45</v>
      </c>
      <c r="C209" s="107">
        <v>1101</v>
      </c>
      <c r="D209" s="108">
        <v>3400000000</v>
      </c>
      <c r="E209" s="109">
        <v>500</v>
      </c>
      <c r="F209" s="110">
        <f>F210</f>
        <v>8.6199999999999992</v>
      </c>
      <c r="G209" s="110">
        <v>0</v>
      </c>
    </row>
    <row r="210" spans="1:7" x14ac:dyDescent="0.2">
      <c r="A210" s="88">
        <v>0</v>
      </c>
      <c r="B210" s="84" t="s">
        <v>46</v>
      </c>
      <c r="C210" s="107">
        <v>1101</v>
      </c>
      <c r="D210" s="108">
        <v>3400000000</v>
      </c>
      <c r="E210" s="109">
        <v>540</v>
      </c>
      <c r="F210" s="110">
        <v>8.6199999999999992</v>
      </c>
      <c r="G210" s="110">
        <v>0</v>
      </c>
    </row>
    <row r="211" spans="1:7" ht="80.25" hidden="1" customHeight="1" x14ac:dyDescent="0.2">
      <c r="A211" s="88"/>
      <c r="B211" s="84" t="s">
        <v>93</v>
      </c>
      <c r="C211" s="107">
        <v>1101</v>
      </c>
      <c r="D211" s="108" t="s">
        <v>94</v>
      </c>
      <c r="E211" s="109"/>
      <c r="F211" s="110" t="e">
        <f>#REF!</f>
        <v>#REF!</v>
      </c>
      <c r="G211" s="110" t="e">
        <f>#REF!</f>
        <v>#REF!</v>
      </c>
    </row>
    <row r="212" spans="1:7" ht="63.75" hidden="1" customHeight="1" x14ac:dyDescent="0.2">
      <c r="A212" s="88"/>
      <c r="B212" s="84" t="s">
        <v>61</v>
      </c>
      <c r="C212" s="107">
        <v>1101</v>
      </c>
      <c r="D212" s="108" t="s">
        <v>108</v>
      </c>
      <c r="E212" s="109"/>
      <c r="F212" s="110" t="e">
        <f>#REF!</f>
        <v>#REF!</v>
      </c>
      <c r="G212" s="110" t="e">
        <f>#REF!</f>
        <v>#REF!</v>
      </c>
    </row>
    <row r="213" spans="1:7" ht="0.75" hidden="1" customHeight="1" x14ac:dyDescent="0.2">
      <c r="A213" s="88"/>
      <c r="B213" s="84" t="s">
        <v>48</v>
      </c>
      <c r="C213" s="107">
        <v>104</v>
      </c>
      <c r="D213" s="108">
        <v>9000000000</v>
      </c>
      <c r="E213" s="109"/>
      <c r="F213" s="110">
        <f t="shared" ref="F213:G215" si="8">F214</f>
        <v>0</v>
      </c>
      <c r="G213" s="110">
        <f t="shared" si="8"/>
        <v>0</v>
      </c>
    </row>
    <row r="214" spans="1:7" ht="85.5" hidden="1" customHeight="1" x14ac:dyDescent="0.2">
      <c r="A214" s="88"/>
      <c r="B214" s="84" t="s">
        <v>149</v>
      </c>
      <c r="C214" s="107">
        <v>104</v>
      </c>
      <c r="D214" s="108">
        <v>9010000000</v>
      </c>
      <c r="E214" s="109"/>
      <c r="F214" s="110">
        <f t="shared" si="8"/>
        <v>0</v>
      </c>
      <c r="G214" s="110">
        <f t="shared" si="8"/>
        <v>0</v>
      </c>
    </row>
    <row r="215" spans="1:7" ht="65.25" hidden="1" customHeight="1" x14ac:dyDescent="0.2">
      <c r="A215" s="88"/>
      <c r="B215" s="84" t="s">
        <v>37</v>
      </c>
      <c r="C215" s="107">
        <v>104</v>
      </c>
      <c r="D215" s="108">
        <v>9010000000</v>
      </c>
      <c r="E215" s="109">
        <v>100</v>
      </c>
      <c r="F215" s="110">
        <f t="shared" si="8"/>
        <v>0</v>
      </c>
      <c r="G215" s="110">
        <f t="shared" si="8"/>
        <v>0</v>
      </c>
    </row>
    <row r="216" spans="1:7" ht="31.5" hidden="1" customHeight="1" x14ac:dyDescent="0.2">
      <c r="A216" s="88"/>
      <c r="B216" s="84" t="s">
        <v>38</v>
      </c>
      <c r="C216" s="107">
        <v>104</v>
      </c>
      <c r="D216" s="108">
        <v>9010000000</v>
      </c>
      <c r="E216" s="109">
        <v>120</v>
      </c>
      <c r="F216" s="110"/>
      <c r="G216" s="110"/>
    </row>
    <row r="217" spans="1:7" ht="51" hidden="1" x14ac:dyDescent="0.2">
      <c r="A217" s="88">
        <v>0</v>
      </c>
      <c r="B217" s="84" t="s">
        <v>52</v>
      </c>
      <c r="C217" s="107">
        <v>1202</v>
      </c>
      <c r="D217" s="108" t="s">
        <v>32</v>
      </c>
      <c r="E217" s="109">
        <v>0</v>
      </c>
      <c r="F217" s="110">
        <v>0</v>
      </c>
      <c r="G217" s="110">
        <v>0</v>
      </c>
    </row>
    <row r="218" spans="1:7" ht="12.75" customHeight="1" x14ac:dyDescent="0.2">
      <c r="A218" s="246" t="s">
        <v>8</v>
      </c>
      <c r="B218" s="247"/>
      <c r="C218" s="247"/>
      <c r="D218" s="247"/>
      <c r="E218" s="248"/>
      <c r="F218" s="106">
        <f>F14</f>
        <v>10075.374999999998</v>
      </c>
      <c r="G218" s="106">
        <f>G14</f>
        <v>1206.9609999999998</v>
      </c>
    </row>
    <row r="219" spans="1:7" hidden="1" x14ac:dyDescent="0.2">
      <c r="A219" s="88">
        <v>0</v>
      </c>
      <c r="B219" s="84" t="s">
        <v>75</v>
      </c>
      <c r="C219" s="107">
        <v>0</v>
      </c>
      <c r="D219" s="108">
        <v>0</v>
      </c>
      <c r="E219" s="109">
        <v>0</v>
      </c>
      <c r="F219" s="110">
        <v>0</v>
      </c>
      <c r="G219" s="110">
        <v>0</v>
      </c>
    </row>
    <row r="220" spans="1:7" hidden="1" x14ac:dyDescent="0.2">
      <c r="A220" s="88">
        <v>0</v>
      </c>
      <c r="B220" s="84" t="s">
        <v>75</v>
      </c>
      <c r="C220" s="107">
        <v>0</v>
      </c>
      <c r="D220" s="108">
        <v>0</v>
      </c>
      <c r="E220" s="109">
        <v>0</v>
      </c>
      <c r="F220" s="110">
        <v>0</v>
      </c>
      <c r="G220" s="110">
        <v>0</v>
      </c>
    </row>
    <row r="221" spans="1:7" hidden="1" x14ac:dyDescent="0.2">
      <c r="A221" s="88">
        <v>0</v>
      </c>
      <c r="B221" s="84" t="s">
        <v>75</v>
      </c>
      <c r="C221" s="107">
        <v>0</v>
      </c>
      <c r="D221" s="108">
        <v>0</v>
      </c>
      <c r="E221" s="109">
        <v>0</v>
      </c>
      <c r="F221" s="110">
        <v>0</v>
      </c>
      <c r="G221" s="110">
        <v>0</v>
      </c>
    </row>
    <row r="222" spans="1:7" hidden="1" x14ac:dyDescent="0.2">
      <c r="A222" s="88">
        <v>0</v>
      </c>
      <c r="B222" s="84" t="s">
        <v>75</v>
      </c>
      <c r="C222" s="107">
        <v>0</v>
      </c>
      <c r="D222" s="108">
        <v>0</v>
      </c>
      <c r="E222" s="109">
        <v>0</v>
      </c>
      <c r="F222" s="110">
        <v>0</v>
      </c>
      <c r="G222" s="110">
        <v>0</v>
      </c>
    </row>
    <row r="223" spans="1:7" hidden="1" x14ac:dyDescent="0.2">
      <c r="A223" s="88">
        <v>0</v>
      </c>
      <c r="B223" s="84" t="s">
        <v>75</v>
      </c>
      <c r="C223" s="107">
        <v>0</v>
      </c>
      <c r="D223" s="108">
        <v>0</v>
      </c>
      <c r="E223" s="109">
        <v>0</v>
      </c>
      <c r="F223" s="110">
        <v>0</v>
      </c>
      <c r="G223" s="110">
        <v>0</v>
      </c>
    </row>
    <row r="224" spans="1:7" hidden="1" x14ac:dyDescent="0.2">
      <c r="A224" s="88">
        <v>0</v>
      </c>
      <c r="B224" s="84" t="s">
        <v>75</v>
      </c>
      <c r="C224" s="107">
        <v>0</v>
      </c>
      <c r="D224" s="108">
        <v>0</v>
      </c>
      <c r="E224" s="109">
        <v>0</v>
      </c>
      <c r="F224" s="110">
        <v>0</v>
      </c>
      <c r="G224" s="110">
        <v>0</v>
      </c>
    </row>
    <row r="225" spans="1:7" hidden="1" x14ac:dyDescent="0.2">
      <c r="A225" s="88">
        <v>0</v>
      </c>
      <c r="B225" s="84" t="s">
        <v>75</v>
      </c>
      <c r="C225" s="107">
        <v>0</v>
      </c>
      <c r="D225" s="108">
        <v>0</v>
      </c>
      <c r="E225" s="109">
        <v>0</v>
      </c>
      <c r="F225" s="110">
        <v>0</v>
      </c>
      <c r="G225" s="110">
        <v>0</v>
      </c>
    </row>
    <row r="226" spans="1:7" hidden="1" x14ac:dyDescent="0.2">
      <c r="A226" s="88">
        <v>0</v>
      </c>
      <c r="B226" s="84" t="s">
        <v>75</v>
      </c>
      <c r="C226" s="107">
        <v>0</v>
      </c>
      <c r="D226" s="108">
        <v>0</v>
      </c>
      <c r="E226" s="109">
        <v>0</v>
      </c>
      <c r="F226" s="110">
        <v>0</v>
      </c>
      <c r="G226" s="110">
        <v>0</v>
      </c>
    </row>
    <row r="227" spans="1:7" hidden="1" x14ac:dyDescent="0.2">
      <c r="A227" s="88">
        <v>0</v>
      </c>
      <c r="B227" s="84" t="s">
        <v>75</v>
      </c>
      <c r="C227" s="107">
        <v>0</v>
      </c>
      <c r="D227" s="108">
        <v>0</v>
      </c>
      <c r="E227" s="109">
        <v>0</v>
      </c>
      <c r="F227" s="110">
        <v>0</v>
      </c>
      <c r="G227" s="110">
        <v>0</v>
      </c>
    </row>
    <row r="228" spans="1:7" hidden="1" x14ac:dyDescent="0.2">
      <c r="A228" s="88">
        <v>0</v>
      </c>
      <c r="B228" s="84" t="s">
        <v>75</v>
      </c>
      <c r="C228" s="107">
        <v>0</v>
      </c>
      <c r="D228" s="108">
        <v>0</v>
      </c>
      <c r="E228" s="109">
        <v>0</v>
      </c>
      <c r="F228" s="110">
        <v>0</v>
      </c>
      <c r="G228" s="110">
        <v>0</v>
      </c>
    </row>
    <row r="230" spans="1:7" x14ac:dyDescent="0.2">
      <c r="F230" s="121"/>
      <c r="G230" s="121"/>
    </row>
    <row r="231" spans="1:7" x14ac:dyDescent="0.2">
      <c r="F231" s="121"/>
      <c r="G231" s="121"/>
    </row>
  </sheetData>
  <dataConsolidate link="1"/>
  <mergeCells count="13">
    <mergeCell ref="A1:G1"/>
    <mergeCell ref="A2:G2"/>
    <mergeCell ref="A3:G3"/>
    <mergeCell ref="A4:G4"/>
    <mergeCell ref="A5:G5"/>
    <mergeCell ref="A8:G8"/>
    <mergeCell ref="F10:G11"/>
    <mergeCell ref="A218:E218"/>
    <mergeCell ref="A10:A12"/>
    <mergeCell ref="B10:B12"/>
    <mergeCell ref="C10:C12"/>
    <mergeCell ref="D10:D12"/>
    <mergeCell ref="E10:E12"/>
  </mergeCells>
  <pageMargins left="0.47244094488188981" right="0.19685039370078741" top="0.19685039370078741" bottom="0.23622047244094491" header="0.31496062992125984" footer="0.23622047244094491"/>
  <pageSetup paperSize="9" scale="97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0</xdr:row>
                <xdr:rowOff>38100</xdr:rowOff>
              </from>
              <to>
                <xdr:col>32</xdr:col>
                <xdr:colOff>57150</xdr:colOff>
                <xdr:row>2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18"/>
  <sheetViews>
    <sheetView showZeros="0" view="pageBreakPreview" topLeftCell="A11" zoomScaleNormal="100" zoomScaleSheetLayoutView="100" workbookViewId="0">
      <selection activeCell="C40" sqref="C40"/>
    </sheetView>
  </sheetViews>
  <sheetFormatPr defaultColWidth="9.140625" defaultRowHeight="12.75" x14ac:dyDescent="0.2"/>
  <cols>
    <col min="1" max="1" width="6.140625" style="43" bestFit="1" customWidth="1"/>
    <col min="2" max="2" width="61.42578125" style="85" customWidth="1"/>
    <col min="3" max="3" width="13.5703125" style="44" customWidth="1"/>
    <col min="4" max="4" width="12.7109375" style="45" customWidth="1"/>
    <col min="5" max="16384" width="9.140625" style="6"/>
  </cols>
  <sheetData>
    <row r="1" spans="1:9" s="1" customFormat="1" ht="14.25" x14ac:dyDescent="0.2">
      <c r="A1" s="27"/>
      <c r="B1" s="77"/>
      <c r="C1" s="28"/>
      <c r="D1" s="29" t="s">
        <v>333</v>
      </c>
    </row>
    <row r="2" spans="1:9" s="1" customFormat="1" ht="14.25" x14ac:dyDescent="0.2">
      <c r="A2" s="27"/>
      <c r="B2" s="77"/>
      <c r="C2" s="28"/>
      <c r="D2" s="29" t="s">
        <v>152</v>
      </c>
    </row>
    <row r="3" spans="1:9" s="1" customFormat="1" ht="14.25" x14ac:dyDescent="0.2">
      <c r="A3" s="27"/>
      <c r="B3" s="77"/>
      <c r="C3" s="28"/>
      <c r="D3" s="29" t="s">
        <v>160</v>
      </c>
    </row>
    <row r="4" spans="1:9" s="1" customFormat="1" ht="14.25" x14ac:dyDescent="0.2">
      <c r="A4" s="27"/>
      <c r="B4" s="77"/>
      <c r="C4" s="28"/>
      <c r="D4" s="29" t="s">
        <v>161</v>
      </c>
    </row>
    <row r="5" spans="1:9" s="1" customFormat="1" ht="14.25" x14ac:dyDescent="0.2">
      <c r="A5" s="27"/>
      <c r="B5" s="77"/>
      <c r="C5" s="28"/>
      <c r="D5" s="29" t="s">
        <v>320</v>
      </c>
    </row>
    <row r="6" spans="1:9" s="1" customFormat="1" ht="14.25" x14ac:dyDescent="0.2">
      <c r="A6" s="27"/>
      <c r="B6" s="77"/>
      <c r="C6" s="28"/>
      <c r="D6" s="29"/>
    </row>
    <row r="7" spans="1:9" s="1" customFormat="1" ht="11.25" hidden="1" customHeight="1" x14ac:dyDescent="0.2">
      <c r="A7" s="46" t="s">
        <v>78</v>
      </c>
      <c r="B7" s="78" t="s">
        <v>9</v>
      </c>
      <c r="C7" s="30">
        <v>0</v>
      </c>
      <c r="D7" s="30">
        <v>0</v>
      </c>
    </row>
    <row r="8" spans="1:9" s="1" customFormat="1" ht="42" customHeight="1" x14ac:dyDescent="0.2">
      <c r="A8" s="254" t="s">
        <v>334</v>
      </c>
      <c r="B8" s="254"/>
      <c r="C8" s="254"/>
      <c r="D8" s="254"/>
    </row>
    <row r="9" spans="1:9" s="1" customFormat="1" ht="3.75" customHeight="1" x14ac:dyDescent="0.2">
      <c r="A9" s="31"/>
      <c r="B9" s="79"/>
      <c r="C9" s="32"/>
      <c r="D9" s="31"/>
    </row>
    <row r="10" spans="1:9" s="1" customFormat="1" ht="14.25" x14ac:dyDescent="0.2">
      <c r="A10" s="255" t="s">
        <v>3</v>
      </c>
      <c r="B10" s="256" t="s">
        <v>151</v>
      </c>
      <c r="C10" s="257" t="s">
        <v>150</v>
      </c>
      <c r="D10" s="258"/>
    </row>
    <row r="11" spans="1:9" s="4" customFormat="1" ht="6.6" customHeight="1" x14ac:dyDescent="0.2">
      <c r="A11" s="255"/>
      <c r="B11" s="256"/>
      <c r="C11" s="259"/>
      <c r="D11" s="260"/>
    </row>
    <row r="12" spans="1:9" s="1" customFormat="1" ht="116.25" customHeight="1" x14ac:dyDescent="0.2">
      <c r="A12" s="255"/>
      <c r="B12" s="256"/>
      <c r="C12" s="33" t="s">
        <v>6</v>
      </c>
      <c r="D12" s="33" t="s">
        <v>313</v>
      </c>
    </row>
    <row r="13" spans="1:9" s="1" customFormat="1" ht="14.25" hidden="1" x14ac:dyDescent="0.2">
      <c r="A13" s="46"/>
      <c r="B13" s="80"/>
      <c r="C13" s="33"/>
      <c r="D13" s="33"/>
    </row>
    <row r="14" spans="1:9" customFormat="1" ht="25.5" customHeight="1" x14ac:dyDescent="0.2">
      <c r="A14" s="34" t="s">
        <v>11</v>
      </c>
      <c r="B14" s="81" t="s">
        <v>33</v>
      </c>
      <c r="C14" s="36">
        <f>C15+C16+C17+C24+C25</f>
        <v>1970.098</v>
      </c>
      <c r="D14" s="36">
        <f>D15+D16+D17+D24+D25</f>
        <v>42</v>
      </c>
      <c r="E14" s="5"/>
    </row>
    <row r="15" spans="1:9" s="1" customFormat="1" ht="25.5" x14ac:dyDescent="0.2">
      <c r="A15" s="38">
        <v>102</v>
      </c>
      <c r="B15" s="82" t="s">
        <v>70</v>
      </c>
      <c r="C15" s="39">
        <f>'Ведом прил 2'!F15</f>
        <v>849.11599999999999</v>
      </c>
      <c r="D15" s="39">
        <f>'Ведом прил 2'!G19</f>
        <v>0</v>
      </c>
      <c r="E15" s="5"/>
      <c r="F15" s="52"/>
      <c r="G15" s="52"/>
      <c r="H15" s="52"/>
      <c r="I15" s="52"/>
    </row>
    <row r="16" spans="1:9" s="52" customFormat="1" ht="37.5" customHeight="1" x14ac:dyDescent="0.2">
      <c r="A16" s="38">
        <v>104</v>
      </c>
      <c r="B16" s="82" t="s">
        <v>34</v>
      </c>
      <c r="C16" s="39">
        <f>'Ведом прил 2'!F19</f>
        <v>976.22900000000004</v>
      </c>
      <c r="D16" s="39"/>
      <c r="E16" s="5"/>
    </row>
    <row r="17" spans="1:5" s="52" customFormat="1" ht="25.5" x14ac:dyDescent="0.2">
      <c r="A17" s="38">
        <v>106</v>
      </c>
      <c r="B17" s="82" t="s">
        <v>43</v>
      </c>
      <c r="C17" s="39">
        <f>'Ведом прил 2'!F35</f>
        <v>36.328000000000003</v>
      </c>
      <c r="D17" s="39">
        <f>'Ведом прил 2'!G35</f>
        <v>0</v>
      </c>
      <c r="E17" s="5"/>
    </row>
    <row r="18" spans="1:5" s="52" customFormat="1" hidden="1" x14ac:dyDescent="0.2">
      <c r="A18" s="38">
        <v>107</v>
      </c>
      <c r="B18" s="82" t="s">
        <v>106</v>
      </c>
      <c r="C18" s="39" t="e">
        <f>C19</f>
        <v>#REF!</v>
      </c>
      <c r="D18" s="39"/>
      <c r="E18" s="5"/>
    </row>
    <row r="19" spans="1:5" s="52" customFormat="1" hidden="1" x14ac:dyDescent="0.2">
      <c r="A19" s="38">
        <v>107</v>
      </c>
      <c r="B19" s="82" t="s">
        <v>48</v>
      </c>
      <c r="C19" s="39" t="e">
        <f>C22</f>
        <v>#REF!</v>
      </c>
      <c r="D19" s="39"/>
      <c r="E19" s="5"/>
    </row>
    <row r="20" spans="1:5" s="52" customFormat="1" hidden="1" x14ac:dyDescent="0.2">
      <c r="A20" s="38">
        <v>107</v>
      </c>
      <c r="B20" s="82" t="s">
        <v>47</v>
      </c>
      <c r="C20" s="39" t="e">
        <f>C21</f>
        <v>#REF!</v>
      </c>
      <c r="D20" s="39"/>
      <c r="E20" s="5"/>
    </row>
    <row r="21" spans="1:5" s="52" customFormat="1" ht="25.5" hidden="1" x14ac:dyDescent="0.2">
      <c r="A21" s="38">
        <v>107</v>
      </c>
      <c r="B21" s="82" t="s">
        <v>109</v>
      </c>
      <c r="C21" s="39" t="e">
        <f>C22</f>
        <v>#REF!</v>
      </c>
      <c r="D21" s="39"/>
      <c r="E21" s="5"/>
    </row>
    <row r="22" spans="1:5" s="52" customFormat="1" hidden="1" x14ac:dyDescent="0.2">
      <c r="A22" s="38">
        <v>107</v>
      </c>
      <c r="B22" s="82" t="s">
        <v>41</v>
      </c>
      <c r="C22" s="39" t="e">
        <f>C23</f>
        <v>#REF!</v>
      </c>
      <c r="D22" s="39"/>
      <c r="E22" s="5"/>
    </row>
    <row r="23" spans="1:5" s="52" customFormat="1" hidden="1" x14ac:dyDescent="0.2">
      <c r="A23" s="38">
        <v>107</v>
      </c>
      <c r="B23" s="82" t="s">
        <v>107</v>
      </c>
      <c r="C23" s="39" t="e">
        <f>'Ведом прил 2'!#REF!</f>
        <v>#REF!</v>
      </c>
      <c r="D23" s="39"/>
      <c r="E23" s="5"/>
    </row>
    <row r="24" spans="1:5" s="52" customFormat="1" x14ac:dyDescent="0.2">
      <c r="A24" s="38">
        <v>111</v>
      </c>
      <c r="B24" s="82" t="s">
        <v>71</v>
      </c>
      <c r="C24" s="39">
        <f>'Ведом прил 2'!F43</f>
        <v>30</v>
      </c>
      <c r="D24" s="39">
        <f>'Ведом прил 2'!G43</f>
        <v>0</v>
      </c>
      <c r="E24" s="5"/>
    </row>
    <row r="25" spans="1:5" s="52" customFormat="1" x14ac:dyDescent="0.2">
      <c r="A25" s="38">
        <v>113</v>
      </c>
      <c r="B25" s="82" t="s">
        <v>49</v>
      </c>
      <c r="C25" s="39">
        <f>'Ведом прил 2'!F48</f>
        <v>78.424999999999997</v>
      </c>
      <c r="D25" s="39">
        <f>'Ведом прил 2'!G48</f>
        <v>42</v>
      </c>
      <c r="E25" s="5"/>
    </row>
    <row r="26" spans="1:5" hidden="1" x14ac:dyDescent="0.2">
      <c r="A26" s="38">
        <v>113</v>
      </c>
      <c r="B26" s="82" t="s">
        <v>48</v>
      </c>
      <c r="C26" s="39" t="e">
        <f>C27+C31</f>
        <v>#REF!</v>
      </c>
      <c r="D26" s="39">
        <f>D27+D31</f>
        <v>0</v>
      </c>
      <c r="E26" s="5"/>
    </row>
    <row r="27" spans="1:5" hidden="1" x14ac:dyDescent="0.2">
      <c r="A27" s="38">
        <v>113</v>
      </c>
      <c r="B27" s="82" t="s">
        <v>51</v>
      </c>
      <c r="C27" s="39" t="e">
        <f>C28</f>
        <v>#REF!</v>
      </c>
      <c r="D27" s="39"/>
      <c r="E27" s="5"/>
    </row>
    <row r="28" spans="1:5" ht="25.5" hidden="1" x14ac:dyDescent="0.2">
      <c r="A28" s="38">
        <v>113</v>
      </c>
      <c r="B28" s="82" t="s">
        <v>74</v>
      </c>
      <c r="C28" s="39" t="e">
        <f>C29</f>
        <v>#REF!</v>
      </c>
      <c r="D28" s="39"/>
      <c r="E28" s="5"/>
    </row>
    <row r="29" spans="1:5" ht="25.5" hidden="1" x14ac:dyDescent="0.2">
      <c r="A29" s="38">
        <v>113</v>
      </c>
      <c r="B29" s="82" t="s">
        <v>39</v>
      </c>
      <c r="C29" s="39" t="e">
        <f>C30</f>
        <v>#REF!</v>
      </c>
      <c r="D29" s="39"/>
      <c r="E29" s="5"/>
    </row>
    <row r="30" spans="1:5" ht="25.5" hidden="1" x14ac:dyDescent="0.2">
      <c r="A30" s="38">
        <v>113</v>
      </c>
      <c r="B30" s="82" t="s">
        <v>40</v>
      </c>
      <c r="C30" s="39" t="e">
        <f>'Ведом прил 2'!F60+'Ведом прил 2'!#REF!</f>
        <v>#REF!</v>
      </c>
      <c r="D30" s="39"/>
      <c r="E30" s="5"/>
    </row>
    <row r="31" spans="1:5" hidden="1" x14ac:dyDescent="0.2">
      <c r="A31" s="38">
        <v>113</v>
      </c>
      <c r="B31" s="82" t="s">
        <v>47</v>
      </c>
      <c r="C31" s="39" t="e">
        <f>C32</f>
        <v>#REF!</v>
      </c>
      <c r="D31" s="39">
        <f>D32</f>
        <v>0</v>
      </c>
      <c r="E31" s="5"/>
    </row>
    <row r="32" spans="1:5" hidden="1" x14ac:dyDescent="0.2">
      <c r="A32" s="38">
        <v>113</v>
      </c>
      <c r="B32" s="82" t="s">
        <v>41</v>
      </c>
      <c r="C32" s="39" t="e">
        <f>C33</f>
        <v>#REF!</v>
      </c>
      <c r="D32" s="39">
        <f>D33</f>
        <v>0</v>
      </c>
      <c r="E32" s="5"/>
    </row>
    <row r="33" spans="1:5" hidden="1" x14ac:dyDescent="0.2">
      <c r="A33" s="38">
        <v>113</v>
      </c>
      <c r="B33" s="82" t="s">
        <v>86</v>
      </c>
      <c r="C33" s="39" t="e">
        <f>'Ведом прил 2'!#REF!</f>
        <v>#REF!</v>
      </c>
      <c r="D33" s="39"/>
      <c r="E33" s="5"/>
    </row>
    <row r="34" spans="1:5" x14ac:dyDescent="0.2">
      <c r="A34" s="34">
        <v>200</v>
      </c>
      <c r="B34" s="81" t="s">
        <v>156</v>
      </c>
      <c r="C34" s="37">
        <f>C35</f>
        <v>120.25</v>
      </c>
      <c r="D34" s="37">
        <f>D35</f>
        <v>120.25</v>
      </c>
      <c r="E34" s="5"/>
    </row>
    <row r="35" spans="1:5" x14ac:dyDescent="0.2">
      <c r="A35" s="38">
        <v>203</v>
      </c>
      <c r="B35" s="82" t="s">
        <v>154</v>
      </c>
      <c r="C35" s="39">
        <f>'Ведом прил 2'!F61</f>
        <v>120.25</v>
      </c>
      <c r="D35" s="39">
        <f>'Ведом прил 2'!G61</f>
        <v>120.25</v>
      </c>
      <c r="E35" s="5"/>
    </row>
    <row r="36" spans="1:5" ht="26.25" customHeight="1" x14ac:dyDescent="0.2">
      <c r="A36" s="34">
        <v>300</v>
      </c>
      <c r="B36" s="81" t="s">
        <v>157</v>
      </c>
      <c r="C36" s="37">
        <f>C37</f>
        <v>208.34100000000001</v>
      </c>
      <c r="D36" s="37">
        <f>D37</f>
        <v>0</v>
      </c>
      <c r="E36" s="5"/>
    </row>
    <row r="37" spans="1:5" ht="24" customHeight="1" x14ac:dyDescent="0.2">
      <c r="A37" s="38">
        <v>310</v>
      </c>
      <c r="B37" s="82" t="s">
        <v>155</v>
      </c>
      <c r="C37" s="39">
        <f>'Ведом прил 2'!F67</f>
        <v>208.34100000000001</v>
      </c>
      <c r="D37" s="39">
        <f>'Ведом прил 2'!G67</f>
        <v>0</v>
      </c>
      <c r="E37" s="5"/>
    </row>
    <row r="38" spans="1:5" x14ac:dyDescent="0.2">
      <c r="A38" s="34" t="s">
        <v>16</v>
      </c>
      <c r="B38" s="81" t="s">
        <v>55</v>
      </c>
      <c r="C38" s="37">
        <f>C39</f>
        <v>1261.6220000000001</v>
      </c>
      <c r="D38" s="37">
        <f>D39</f>
        <v>0</v>
      </c>
      <c r="E38" s="5"/>
    </row>
    <row r="39" spans="1:5" s="52" customFormat="1" x14ac:dyDescent="0.2">
      <c r="A39" s="38">
        <v>409</v>
      </c>
      <c r="B39" s="82" t="s">
        <v>56</v>
      </c>
      <c r="C39" s="39">
        <f>'Ведом прил 2'!F73</f>
        <v>1261.6220000000001</v>
      </c>
      <c r="D39" s="39">
        <f>'Ведом прил 2'!G73</f>
        <v>0</v>
      </c>
      <c r="E39" s="5"/>
    </row>
    <row r="40" spans="1:5" x14ac:dyDescent="0.2">
      <c r="A40" s="34" t="s">
        <v>20</v>
      </c>
      <c r="B40" s="81" t="s">
        <v>59</v>
      </c>
      <c r="C40" s="37">
        <f>SUM(C41:C42)</f>
        <v>1741.0439999999999</v>
      </c>
      <c r="D40" s="37">
        <f>D42</f>
        <v>0</v>
      </c>
      <c r="E40" s="5"/>
    </row>
    <row r="41" spans="1:5" x14ac:dyDescent="0.2">
      <c r="A41" s="38">
        <v>502</v>
      </c>
      <c r="B41" s="82" t="s">
        <v>351</v>
      </c>
      <c r="C41" s="39">
        <f>SUM('Ведом прил 2'!F83)</f>
        <v>811.72199999999998</v>
      </c>
      <c r="D41" s="37"/>
      <c r="E41" s="5"/>
    </row>
    <row r="42" spans="1:5" s="52" customFormat="1" x14ac:dyDescent="0.2">
      <c r="A42" s="38">
        <v>503</v>
      </c>
      <c r="B42" s="82" t="s">
        <v>84</v>
      </c>
      <c r="C42" s="39">
        <f>'Ведом прил 2'!F87</f>
        <v>929.322</v>
      </c>
      <c r="D42" s="39">
        <f>'Ведом прил 2'!G87</f>
        <v>0</v>
      </c>
      <c r="E42" s="5"/>
    </row>
    <row r="43" spans="1:5" s="52" customFormat="1" ht="0.75" hidden="1" customHeight="1" x14ac:dyDescent="0.2">
      <c r="A43" s="38">
        <v>503</v>
      </c>
      <c r="B43" s="82" t="s">
        <v>83</v>
      </c>
      <c r="C43" s="39" t="e">
        <f>C44+C48+C52</f>
        <v>#REF!</v>
      </c>
      <c r="D43" s="39" t="e">
        <f>D44+D48+D52</f>
        <v>#REF!</v>
      </c>
      <c r="E43" s="5"/>
    </row>
    <row r="44" spans="1:5" s="52" customFormat="1" ht="51" hidden="1" x14ac:dyDescent="0.2">
      <c r="A44" s="38">
        <v>503</v>
      </c>
      <c r="B44" s="82" t="s">
        <v>65</v>
      </c>
      <c r="C44" s="39" t="e">
        <f t="shared" ref="C44:D46" si="0">C45</f>
        <v>#REF!</v>
      </c>
      <c r="D44" s="39" t="e">
        <f t="shared" si="0"/>
        <v>#REF!</v>
      </c>
      <c r="E44" s="5"/>
    </row>
    <row r="45" spans="1:5" s="52" customFormat="1" ht="51" hidden="1" x14ac:dyDescent="0.2">
      <c r="A45" s="38">
        <v>503</v>
      </c>
      <c r="B45" s="82" t="s">
        <v>82</v>
      </c>
      <c r="C45" s="39" t="e">
        <f t="shared" si="0"/>
        <v>#REF!</v>
      </c>
      <c r="D45" s="39" t="e">
        <f t="shared" si="0"/>
        <v>#REF!</v>
      </c>
      <c r="E45" s="5"/>
    </row>
    <row r="46" spans="1:5" s="52" customFormat="1" ht="25.5" hidden="1" x14ac:dyDescent="0.2">
      <c r="A46" s="38">
        <v>503</v>
      </c>
      <c r="B46" s="82" t="s">
        <v>39</v>
      </c>
      <c r="C46" s="39" t="e">
        <f t="shared" si="0"/>
        <v>#REF!</v>
      </c>
      <c r="D46" s="39" t="e">
        <f t="shared" si="0"/>
        <v>#REF!</v>
      </c>
      <c r="E46" s="5"/>
    </row>
    <row r="47" spans="1:5" s="52" customFormat="1" ht="25.5" hidden="1" x14ac:dyDescent="0.2">
      <c r="A47" s="38">
        <v>503</v>
      </c>
      <c r="B47" s="82" t="s">
        <v>40</v>
      </c>
      <c r="C47" s="39" t="e">
        <f>'Ведом прил 2'!#REF!</f>
        <v>#REF!</v>
      </c>
      <c r="D47" s="39" t="e">
        <f>'Ведом прил 2'!#REF!</f>
        <v>#REF!</v>
      </c>
      <c r="E47" s="5"/>
    </row>
    <row r="48" spans="1:5" s="52" customFormat="1" ht="51" hidden="1" x14ac:dyDescent="0.2">
      <c r="A48" s="38">
        <v>503</v>
      </c>
      <c r="B48" s="82" t="s">
        <v>93</v>
      </c>
      <c r="C48" s="39" t="e">
        <f>C49</f>
        <v>#REF!</v>
      </c>
      <c r="D48" s="39"/>
      <c r="E48" s="5"/>
    </row>
    <row r="49" spans="1:5" s="52" customFormat="1" ht="63.75" hidden="1" x14ac:dyDescent="0.2">
      <c r="A49" s="38">
        <v>503</v>
      </c>
      <c r="B49" s="82" t="s">
        <v>111</v>
      </c>
      <c r="C49" s="39" t="e">
        <f>C50</f>
        <v>#REF!</v>
      </c>
      <c r="D49" s="39"/>
      <c r="E49" s="5"/>
    </row>
    <row r="50" spans="1:5" s="52" customFormat="1" ht="25.5" hidden="1" x14ac:dyDescent="0.2">
      <c r="A50" s="38">
        <v>503</v>
      </c>
      <c r="B50" s="82" t="s">
        <v>39</v>
      </c>
      <c r="C50" s="39" t="e">
        <f>C51</f>
        <v>#REF!</v>
      </c>
      <c r="D50" s="39"/>
      <c r="E50" s="5"/>
    </row>
    <row r="51" spans="1:5" s="52" customFormat="1" ht="25.5" hidden="1" x14ac:dyDescent="0.2">
      <c r="A51" s="38">
        <v>503</v>
      </c>
      <c r="B51" s="82" t="s">
        <v>40</v>
      </c>
      <c r="C51" s="39" t="e">
        <f>'Ведом прил 2'!#REF!</f>
        <v>#REF!</v>
      </c>
      <c r="D51" s="39"/>
      <c r="E51" s="5"/>
    </row>
    <row r="52" spans="1:5" s="52" customFormat="1" ht="38.25" hidden="1" x14ac:dyDescent="0.2">
      <c r="A52" s="38">
        <v>503</v>
      </c>
      <c r="B52" s="82" t="s">
        <v>110</v>
      </c>
      <c r="C52" s="39" t="e">
        <f>C53</f>
        <v>#REF!</v>
      </c>
      <c r="D52" s="39" t="e">
        <f>D53</f>
        <v>#REF!</v>
      </c>
      <c r="E52" s="5"/>
    </row>
    <row r="53" spans="1:5" s="52" customFormat="1" ht="25.5" hidden="1" x14ac:dyDescent="0.2">
      <c r="A53" s="38">
        <v>503</v>
      </c>
      <c r="B53" s="82" t="s">
        <v>39</v>
      </c>
      <c r="C53" s="39" t="e">
        <f>#REF!</f>
        <v>#REF!</v>
      </c>
      <c r="D53" s="39" t="e">
        <f>#REF!</f>
        <v>#REF!</v>
      </c>
      <c r="E53" s="5"/>
    </row>
    <row r="54" spans="1:5" s="53" customFormat="1" hidden="1" x14ac:dyDescent="0.2">
      <c r="A54" s="38">
        <v>503</v>
      </c>
      <c r="B54" s="82" t="s">
        <v>84</v>
      </c>
      <c r="C54" s="39"/>
      <c r="D54" s="39"/>
      <c r="E54" s="47"/>
    </row>
    <row r="55" spans="1:5" hidden="1" x14ac:dyDescent="0.2">
      <c r="A55" s="34">
        <v>600</v>
      </c>
      <c r="B55" s="83" t="s">
        <v>126</v>
      </c>
      <c r="C55" s="37">
        <f>C56+C67</f>
        <v>0</v>
      </c>
      <c r="D55" s="37">
        <f>D56+D67</f>
        <v>0</v>
      </c>
      <c r="E55" s="5"/>
    </row>
    <row r="56" spans="1:5" hidden="1" x14ac:dyDescent="0.2">
      <c r="A56" s="34">
        <v>602</v>
      </c>
      <c r="B56" s="83" t="s">
        <v>127</v>
      </c>
      <c r="C56" s="37">
        <f>C57</f>
        <v>0</v>
      </c>
      <c r="D56" s="37">
        <f>D57</f>
        <v>0</v>
      </c>
      <c r="E56" s="5"/>
    </row>
    <row r="57" spans="1:5" hidden="1" x14ac:dyDescent="0.2">
      <c r="A57" s="38">
        <v>602</v>
      </c>
      <c r="B57" s="82" t="s">
        <v>48</v>
      </c>
      <c r="C57" s="39">
        <f>C58+C63</f>
        <v>0</v>
      </c>
      <c r="D57" s="39">
        <f>D58+D63</f>
        <v>0</v>
      </c>
      <c r="E57" s="5"/>
    </row>
    <row r="58" spans="1:5" ht="25.5" hidden="1" x14ac:dyDescent="0.2">
      <c r="A58" s="38">
        <v>602</v>
      </c>
      <c r="B58" s="82" t="s">
        <v>85</v>
      </c>
      <c r="C58" s="39">
        <f t="shared" ref="C58:D61" si="1">C59</f>
        <v>0</v>
      </c>
      <c r="D58" s="39">
        <f t="shared" si="1"/>
        <v>0</v>
      </c>
      <c r="E58" s="5"/>
    </row>
    <row r="59" spans="1:5" ht="25.5" hidden="1" x14ac:dyDescent="0.2">
      <c r="A59" s="38">
        <v>602</v>
      </c>
      <c r="B59" s="82" t="s">
        <v>118</v>
      </c>
      <c r="C59" s="39">
        <f t="shared" si="1"/>
        <v>0</v>
      </c>
      <c r="D59" s="39">
        <f t="shared" si="1"/>
        <v>0</v>
      </c>
      <c r="E59" s="5"/>
    </row>
    <row r="60" spans="1:5" ht="38.25" hidden="1" x14ac:dyDescent="0.2">
      <c r="A60" s="38">
        <v>602</v>
      </c>
      <c r="B60" s="82" t="s">
        <v>121</v>
      </c>
      <c r="C60" s="39">
        <f t="shared" si="1"/>
        <v>0</v>
      </c>
      <c r="D60" s="39">
        <f t="shared" si="1"/>
        <v>0</v>
      </c>
      <c r="E60" s="5"/>
    </row>
    <row r="61" spans="1:5" ht="25.5" hidden="1" x14ac:dyDescent="0.2">
      <c r="A61" s="38">
        <v>602</v>
      </c>
      <c r="B61" s="82" t="s">
        <v>39</v>
      </c>
      <c r="C61" s="39">
        <f t="shared" si="1"/>
        <v>0</v>
      </c>
      <c r="D61" s="39">
        <f t="shared" si="1"/>
        <v>0</v>
      </c>
      <c r="E61" s="5"/>
    </row>
    <row r="62" spans="1:5" ht="25.5" hidden="1" x14ac:dyDescent="0.2">
      <c r="A62" s="38">
        <v>602</v>
      </c>
      <c r="B62" s="82" t="s">
        <v>40</v>
      </c>
      <c r="C62" s="39">
        <f>'Ведом прил 2'!F107</f>
        <v>0</v>
      </c>
      <c r="D62" s="39">
        <f>'Ведом прил 2'!G107</f>
        <v>0</v>
      </c>
      <c r="E62" s="5"/>
    </row>
    <row r="63" spans="1:5" ht="76.5" hidden="1" x14ac:dyDescent="0.2">
      <c r="A63" s="38">
        <v>602</v>
      </c>
      <c r="B63" s="82" t="s">
        <v>58</v>
      </c>
      <c r="C63" s="39">
        <f>C64</f>
        <v>0</v>
      </c>
      <c r="D63" s="39"/>
      <c r="E63" s="5"/>
    </row>
    <row r="64" spans="1:5" ht="25.5" hidden="1" x14ac:dyDescent="0.2">
      <c r="A64" s="38">
        <v>602</v>
      </c>
      <c r="B64" s="82" t="s">
        <v>122</v>
      </c>
      <c r="C64" s="39">
        <f>C65</f>
        <v>0</v>
      </c>
      <c r="D64" s="39"/>
      <c r="E64" s="5"/>
    </row>
    <row r="65" spans="1:5" ht="25.5" hidden="1" x14ac:dyDescent="0.2">
      <c r="A65" s="38">
        <v>602</v>
      </c>
      <c r="B65" s="82" t="s">
        <v>39</v>
      </c>
      <c r="C65" s="39">
        <f>C66</f>
        <v>0</v>
      </c>
      <c r="D65" s="39"/>
      <c r="E65" s="5"/>
    </row>
    <row r="66" spans="1:5" ht="25.5" hidden="1" x14ac:dyDescent="0.2">
      <c r="A66" s="38">
        <v>602</v>
      </c>
      <c r="B66" s="82" t="s">
        <v>40</v>
      </c>
      <c r="C66" s="39">
        <f>'Ведом прил 2'!F111</f>
        <v>0</v>
      </c>
      <c r="D66" s="39"/>
      <c r="E66" s="5"/>
    </row>
    <row r="67" spans="1:5" s="52" customFormat="1" hidden="1" x14ac:dyDescent="0.2">
      <c r="A67" s="38">
        <v>605</v>
      </c>
      <c r="B67" s="82" t="s">
        <v>132</v>
      </c>
      <c r="C67" s="39">
        <f>'Ведом прил 2'!F112</f>
        <v>0</v>
      </c>
      <c r="D67" s="39">
        <f>'Ведом прил 2'!G112</f>
        <v>0</v>
      </c>
      <c r="E67" s="5"/>
    </row>
    <row r="68" spans="1:5" x14ac:dyDescent="0.2">
      <c r="A68" s="34" t="s">
        <v>14</v>
      </c>
      <c r="B68" s="81" t="s">
        <v>44</v>
      </c>
      <c r="C68" s="37">
        <f>C69+C70</f>
        <v>1051.9009999999998</v>
      </c>
      <c r="D68" s="37">
        <f>D69</f>
        <v>1044.7109999999998</v>
      </c>
      <c r="E68" s="5"/>
    </row>
    <row r="69" spans="1:5" x14ac:dyDescent="0.2">
      <c r="A69" s="38">
        <v>702</v>
      </c>
      <c r="B69" s="82" t="s">
        <v>165</v>
      </c>
      <c r="C69" s="39">
        <f>'Ведом прил 2'!F120</f>
        <v>1044.7109999999998</v>
      </c>
      <c r="D69" s="39">
        <f>'Ведом прил 2'!G120</f>
        <v>1044.7109999999998</v>
      </c>
      <c r="E69" s="5"/>
    </row>
    <row r="70" spans="1:5" s="52" customFormat="1" ht="14.25" customHeight="1" x14ac:dyDescent="0.2">
      <c r="A70" s="38">
        <v>707</v>
      </c>
      <c r="B70" s="82" t="s">
        <v>80</v>
      </c>
      <c r="C70" s="39">
        <f>'Ведом прил 2'!F126</f>
        <v>7.19</v>
      </c>
      <c r="D70" s="39">
        <f>'Ведом прил 2'!G126</f>
        <v>0</v>
      </c>
      <c r="E70" s="5"/>
    </row>
    <row r="71" spans="1:5" x14ac:dyDescent="0.2">
      <c r="A71" s="34" t="s">
        <v>24</v>
      </c>
      <c r="B71" s="81" t="s">
        <v>63</v>
      </c>
      <c r="C71" s="37">
        <f>C72</f>
        <v>3713.4989999999998</v>
      </c>
      <c r="D71" s="37">
        <f>D72</f>
        <v>0</v>
      </c>
      <c r="E71" s="5"/>
    </row>
    <row r="72" spans="1:5" s="52" customFormat="1" x14ac:dyDescent="0.2">
      <c r="A72" s="38">
        <v>801</v>
      </c>
      <c r="B72" s="82" t="s">
        <v>64</v>
      </c>
      <c r="C72" s="39">
        <f>'Ведом прил 2'!F142</f>
        <v>3713.4989999999998</v>
      </c>
      <c r="D72" s="39">
        <f>'Ведом прил 2'!G142</f>
        <v>0</v>
      </c>
      <c r="E72" s="5"/>
    </row>
    <row r="73" spans="1:5" ht="38.25" hidden="1" x14ac:dyDescent="0.2">
      <c r="A73" s="51">
        <v>1006</v>
      </c>
      <c r="B73" s="82" t="s">
        <v>134</v>
      </c>
      <c r="C73" s="39">
        <f t="shared" ref="C73:D75" si="2">C74</f>
        <v>0</v>
      </c>
      <c r="D73" s="39">
        <f t="shared" si="2"/>
        <v>0</v>
      </c>
      <c r="E73" s="5"/>
    </row>
    <row r="74" spans="1:5" ht="38.25" hidden="1" x14ac:dyDescent="0.2">
      <c r="A74" s="51">
        <v>1006</v>
      </c>
      <c r="B74" s="50" t="s">
        <v>133</v>
      </c>
      <c r="C74" s="39">
        <f t="shared" si="2"/>
        <v>0</v>
      </c>
      <c r="D74" s="39">
        <f t="shared" si="2"/>
        <v>0</v>
      </c>
      <c r="E74" s="5"/>
    </row>
    <row r="75" spans="1:5" ht="25.5" hidden="1" x14ac:dyDescent="0.2">
      <c r="A75" s="51">
        <v>1006</v>
      </c>
      <c r="B75" s="82" t="str">
        <f>'Ведом прил 2'!B196</f>
        <v>Предоставление субсидий бюджетным, автономным учреждениям и иным некоммерческим организациям</v>
      </c>
      <c r="C75" s="39">
        <f t="shared" si="2"/>
        <v>0</v>
      </c>
      <c r="D75" s="39">
        <f t="shared" si="2"/>
        <v>0</v>
      </c>
      <c r="E75" s="5"/>
    </row>
    <row r="76" spans="1:5" hidden="1" x14ac:dyDescent="0.2">
      <c r="A76" s="51">
        <f>'Ведом прил 2'!C197</f>
        <v>1006</v>
      </c>
      <c r="B76" s="82" t="str">
        <f>'Ведом прил 2'!B197</f>
        <v>Субсидии автономным учреждениям</v>
      </c>
      <c r="C76" s="39">
        <f>'Ведом прил 2'!F197</f>
        <v>0</v>
      </c>
      <c r="D76" s="39">
        <f>'Ведом прил 2'!G197</f>
        <v>0</v>
      </c>
      <c r="E76" s="5"/>
    </row>
    <row r="77" spans="1:5" ht="76.5" hidden="1" x14ac:dyDescent="0.2">
      <c r="A77" s="51">
        <v>1006</v>
      </c>
      <c r="B77" s="82" t="s">
        <v>58</v>
      </c>
      <c r="C77" s="39">
        <f>C78</f>
        <v>0</v>
      </c>
      <c r="D77" s="39"/>
      <c r="E77" s="5"/>
    </row>
    <row r="78" spans="1:5" ht="25.5" hidden="1" x14ac:dyDescent="0.2">
      <c r="A78" s="51">
        <v>1006</v>
      </c>
      <c r="B78" s="82" t="s">
        <v>137</v>
      </c>
      <c r="C78" s="39">
        <f>C79</f>
        <v>0</v>
      </c>
      <c r="D78" s="39"/>
      <c r="E78" s="5"/>
    </row>
    <row r="79" spans="1:5" ht="25.5" hidden="1" x14ac:dyDescent="0.2">
      <c r="A79" s="51">
        <v>1006</v>
      </c>
      <c r="B79" s="82" t="s">
        <v>53</v>
      </c>
      <c r="C79" s="39">
        <f>C80</f>
        <v>0</v>
      </c>
      <c r="D79" s="39"/>
      <c r="E79" s="5"/>
    </row>
    <row r="80" spans="1:5" hidden="1" x14ac:dyDescent="0.2">
      <c r="A80" s="51">
        <v>1006</v>
      </c>
      <c r="B80" s="82" t="s">
        <v>54</v>
      </c>
      <c r="C80" s="39">
        <f>'Ведом прил 2'!F201</f>
        <v>0</v>
      </c>
      <c r="D80" s="39"/>
      <c r="E80" s="5"/>
    </row>
    <row r="81" spans="1:5" x14ac:dyDescent="0.2">
      <c r="A81" s="34" t="s">
        <v>30</v>
      </c>
      <c r="B81" s="81" t="s">
        <v>68</v>
      </c>
      <c r="C81" s="37">
        <f>C82</f>
        <v>8.6199999999999992</v>
      </c>
      <c r="D81" s="37">
        <f>D82</f>
        <v>0</v>
      </c>
      <c r="E81" s="5"/>
    </row>
    <row r="82" spans="1:5" s="52" customFormat="1" x14ac:dyDescent="0.2">
      <c r="A82" s="38">
        <v>1101</v>
      </c>
      <c r="B82" s="82" t="s">
        <v>69</v>
      </c>
      <c r="C82" s="39">
        <f>'Ведом прил 2'!F202</f>
        <v>8.6199999999999992</v>
      </c>
      <c r="D82" s="39">
        <f>'Ведом прил 2'!G202</f>
        <v>0</v>
      </c>
      <c r="E82" s="5"/>
    </row>
    <row r="83" spans="1:5" ht="56.25" hidden="1" customHeight="1" x14ac:dyDescent="0.2">
      <c r="A83" s="38">
        <v>1101</v>
      </c>
      <c r="B83" s="82" t="s">
        <v>93</v>
      </c>
      <c r="C83" s="39" t="e">
        <f t="shared" ref="C83:D86" si="3">C84</f>
        <v>#REF!</v>
      </c>
      <c r="D83" s="39" t="e">
        <f t="shared" si="3"/>
        <v>#REF!</v>
      </c>
      <c r="E83" s="5"/>
    </row>
    <row r="84" spans="1:5" ht="51" hidden="1" x14ac:dyDescent="0.2">
      <c r="A84" s="38">
        <v>1101</v>
      </c>
      <c r="B84" s="82" t="s">
        <v>61</v>
      </c>
      <c r="C84" s="39" t="e">
        <f>C85</f>
        <v>#REF!</v>
      </c>
      <c r="D84" s="39" t="e">
        <f>D85</f>
        <v>#REF!</v>
      </c>
      <c r="E84" s="5"/>
    </row>
    <row r="85" spans="1:5" ht="38.25" hidden="1" x14ac:dyDescent="0.2">
      <c r="A85" s="38">
        <v>1101</v>
      </c>
      <c r="B85" s="82" t="s">
        <v>62</v>
      </c>
      <c r="C85" s="39" t="e">
        <f>C86</f>
        <v>#REF!</v>
      </c>
      <c r="D85" s="39" t="e">
        <f>D86</f>
        <v>#REF!</v>
      </c>
      <c r="E85" s="5"/>
    </row>
    <row r="86" spans="1:5" ht="25.5" hidden="1" x14ac:dyDescent="0.2">
      <c r="A86" s="38">
        <v>1101</v>
      </c>
      <c r="B86" s="82" t="s">
        <v>53</v>
      </c>
      <c r="C86" s="39" t="e">
        <f t="shared" si="3"/>
        <v>#REF!</v>
      </c>
      <c r="D86" s="39" t="e">
        <f t="shared" si="3"/>
        <v>#REF!</v>
      </c>
      <c r="E86" s="5"/>
    </row>
    <row r="87" spans="1:5" ht="15" hidden="1" customHeight="1" x14ac:dyDescent="0.2">
      <c r="A87" s="38">
        <v>1101</v>
      </c>
      <c r="B87" s="82" t="s">
        <v>54</v>
      </c>
      <c r="C87" s="39" t="e">
        <f>'Ведом прил 2'!#REF!</f>
        <v>#REF!</v>
      </c>
      <c r="D87" s="39" t="e">
        <f>'Ведом прил 2'!#REF!</f>
        <v>#REF!</v>
      </c>
      <c r="E87" s="5"/>
    </row>
    <row r="88" spans="1:5" ht="1.1499999999999999" hidden="1" customHeight="1" x14ac:dyDescent="0.2">
      <c r="A88" s="38">
        <v>1101</v>
      </c>
      <c r="B88" s="82" t="s">
        <v>104</v>
      </c>
      <c r="C88" s="39" t="e">
        <f>C89+C93</f>
        <v>#REF!</v>
      </c>
      <c r="D88" s="39" t="e">
        <f>D89+D93</f>
        <v>#REF!</v>
      </c>
      <c r="E88" s="5"/>
    </row>
    <row r="89" spans="1:5" ht="76.5" hidden="1" x14ac:dyDescent="0.2">
      <c r="A89" s="38">
        <v>1101</v>
      </c>
      <c r="B89" s="82" t="s">
        <v>58</v>
      </c>
      <c r="C89" s="39" t="e">
        <f>C90</f>
        <v>#REF!</v>
      </c>
      <c r="D89" s="39"/>
      <c r="E89" s="5"/>
    </row>
    <row r="90" spans="1:5" ht="38.25" hidden="1" x14ac:dyDescent="0.2">
      <c r="A90" s="38">
        <v>1101</v>
      </c>
      <c r="B90" s="82" t="s">
        <v>113</v>
      </c>
      <c r="C90" s="39" t="e">
        <f>C91</f>
        <v>#REF!</v>
      </c>
      <c r="D90" s="39"/>
      <c r="E90" s="5"/>
    </row>
    <row r="91" spans="1:5" ht="25.5" hidden="1" x14ac:dyDescent="0.2">
      <c r="A91" s="38">
        <v>1101</v>
      </c>
      <c r="B91" s="82" t="s">
        <v>66</v>
      </c>
      <c r="C91" s="39" t="e">
        <f>C92</f>
        <v>#REF!</v>
      </c>
      <c r="D91" s="39"/>
      <c r="E91" s="5"/>
    </row>
    <row r="92" spans="1:5" hidden="1" x14ac:dyDescent="0.2">
      <c r="A92" s="38">
        <v>1101</v>
      </c>
      <c r="B92" s="82" t="s">
        <v>67</v>
      </c>
      <c r="C92" s="39" t="e">
        <f>'Ведом прил 2'!#REF!</f>
        <v>#REF!</v>
      </c>
      <c r="D92" s="39"/>
      <c r="E92" s="5"/>
    </row>
    <row r="93" spans="1:5" ht="25.5" hidden="1" x14ac:dyDescent="0.2">
      <c r="A93" s="38">
        <v>1101</v>
      </c>
      <c r="B93" s="82" t="s">
        <v>114</v>
      </c>
      <c r="C93" s="39" t="e">
        <f>C94</f>
        <v>#REF!</v>
      </c>
      <c r="D93" s="39" t="e">
        <f>D94</f>
        <v>#REF!</v>
      </c>
      <c r="E93" s="5"/>
    </row>
    <row r="94" spans="1:5" ht="25.5" hidden="1" x14ac:dyDescent="0.2">
      <c r="A94" s="38">
        <v>1101</v>
      </c>
      <c r="B94" s="82" t="s">
        <v>66</v>
      </c>
      <c r="C94" s="39" t="e">
        <f>C95</f>
        <v>#REF!</v>
      </c>
      <c r="D94" s="39" t="e">
        <f>D95</f>
        <v>#REF!</v>
      </c>
      <c r="E94" s="5"/>
    </row>
    <row r="95" spans="1:5" hidden="1" x14ac:dyDescent="0.2">
      <c r="A95" s="38">
        <v>1101</v>
      </c>
      <c r="B95" s="82" t="s">
        <v>67</v>
      </c>
      <c r="C95" s="39" t="e">
        <f>'Ведом прил 2'!#REF!</f>
        <v>#REF!</v>
      </c>
      <c r="D95" s="39" t="e">
        <f>'Ведом прил 2'!#REF!</f>
        <v>#REF!</v>
      </c>
      <c r="E95" s="5"/>
    </row>
    <row r="96" spans="1:5" ht="12.75" customHeight="1" x14ac:dyDescent="0.2">
      <c r="A96" s="252" t="s">
        <v>8</v>
      </c>
      <c r="B96" s="253"/>
      <c r="C96" s="37">
        <f>C14+C34+C36+C38+C40+C68+C71+C81</f>
        <v>10075.375</v>
      </c>
      <c r="D96" s="37">
        <f>D14+D34+D36+D38+D40+D68+D71+D81</f>
        <v>1206.9609999999998</v>
      </c>
      <c r="E96" s="5"/>
    </row>
    <row r="97" spans="1:11" hidden="1" x14ac:dyDescent="0.2">
      <c r="A97" s="38">
        <v>0</v>
      </c>
      <c r="B97" s="82" t="s">
        <v>76</v>
      </c>
      <c r="C97" s="39">
        <v>0</v>
      </c>
      <c r="D97" s="39">
        <v>0</v>
      </c>
      <c r="E97" s="5"/>
    </row>
    <row r="98" spans="1:11" hidden="1" x14ac:dyDescent="0.2">
      <c r="A98" s="38">
        <v>0</v>
      </c>
      <c r="B98" s="82" t="s">
        <v>76</v>
      </c>
      <c r="C98" s="39">
        <v>0</v>
      </c>
      <c r="D98" s="39">
        <v>0</v>
      </c>
      <c r="E98" s="5"/>
    </row>
    <row r="99" spans="1:11" hidden="1" x14ac:dyDescent="0.2">
      <c r="A99" s="38">
        <v>0</v>
      </c>
      <c r="B99" s="82" t="s">
        <v>76</v>
      </c>
      <c r="C99" s="39">
        <v>0</v>
      </c>
      <c r="D99" s="39">
        <v>0</v>
      </c>
      <c r="E99" s="5"/>
    </row>
    <row r="100" spans="1:11" hidden="1" x14ac:dyDescent="0.2">
      <c r="A100" s="38">
        <v>0</v>
      </c>
      <c r="B100" s="82" t="s">
        <v>76</v>
      </c>
      <c r="C100" s="39">
        <v>0</v>
      </c>
      <c r="D100" s="39">
        <v>0</v>
      </c>
      <c r="E100" s="5"/>
    </row>
    <row r="101" spans="1:11" hidden="1" x14ac:dyDescent="0.2">
      <c r="A101" s="38">
        <v>0</v>
      </c>
      <c r="B101" s="82" t="s">
        <v>76</v>
      </c>
      <c r="C101" s="39">
        <v>0</v>
      </c>
      <c r="D101" s="39">
        <v>0</v>
      </c>
      <c r="E101" s="5"/>
    </row>
    <row r="102" spans="1:11" hidden="1" x14ac:dyDescent="0.2">
      <c r="A102" s="38">
        <v>0</v>
      </c>
      <c r="B102" s="82" t="s">
        <v>76</v>
      </c>
      <c r="C102" s="39">
        <v>0</v>
      </c>
      <c r="D102" s="39">
        <v>0</v>
      </c>
      <c r="E102" s="5"/>
    </row>
    <row r="103" spans="1:11" hidden="1" x14ac:dyDescent="0.2">
      <c r="A103" s="38">
        <v>0</v>
      </c>
      <c r="B103" s="82" t="s">
        <v>76</v>
      </c>
      <c r="C103" s="39">
        <v>0</v>
      </c>
      <c r="D103" s="39">
        <v>0</v>
      </c>
      <c r="E103" s="5"/>
    </row>
    <row r="104" spans="1:11" hidden="1" x14ac:dyDescent="0.2">
      <c r="A104" s="38">
        <v>0</v>
      </c>
      <c r="B104" s="82" t="s">
        <v>76</v>
      </c>
      <c r="C104" s="39">
        <v>0</v>
      </c>
      <c r="D104" s="39">
        <v>0</v>
      </c>
      <c r="E104" s="5"/>
    </row>
    <row r="105" spans="1:11" hidden="1" x14ac:dyDescent="0.2">
      <c r="A105" s="38">
        <v>0</v>
      </c>
      <c r="B105" s="82" t="s">
        <v>76</v>
      </c>
      <c r="C105" s="39">
        <v>0</v>
      </c>
      <c r="D105" s="39">
        <v>0</v>
      </c>
      <c r="E105" s="5"/>
    </row>
    <row r="106" spans="1:11" hidden="1" x14ac:dyDescent="0.2">
      <c r="A106" s="38">
        <v>0</v>
      </c>
      <c r="B106" s="82" t="s">
        <v>76</v>
      </c>
      <c r="C106" s="39">
        <v>0</v>
      </c>
      <c r="D106" s="39">
        <v>0</v>
      </c>
      <c r="E106" s="5"/>
    </row>
    <row r="107" spans="1:11" hidden="1" x14ac:dyDescent="0.2">
      <c r="A107" s="38">
        <v>0</v>
      </c>
      <c r="B107" s="82" t="s">
        <v>76</v>
      </c>
      <c r="C107" s="39">
        <v>0</v>
      </c>
      <c r="D107" s="39">
        <v>0</v>
      </c>
      <c r="E107" s="5"/>
    </row>
    <row r="108" spans="1:11" x14ac:dyDescent="0.2">
      <c r="C108" s="65"/>
    </row>
    <row r="110" spans="1:11" s="12" customFormat="1" ht="71.650000000000006" customHeight="1" x14ac:dyDescent="0.2">
      <c r="A110" s="40"/>
      <c r="B110" s="86"/>
      <c r="C110" s="41"/>
      <c r="D110" s="42"/>
      <c r="G110" s="6"/>
      <c r="K110" s="6"/>
    </row>
    <row r="111" spans="1:11" s="12" customFormat="1" x14ac:dyDescent="0.2">
      <c r="A111" s="40"/>
      <c r="B111" s="86"/>
      <c r="C111" s="41"/>
      <c r="D111" s="42"/>
      <c r="G111" s="6"/>
      <c r="K111" s="6"/>
    </row>
    <row r="112" spans="1:11" s="12" customFormat="1" x14ac:dyDescent="0.2">
      <c r="A112" s="40"/>
      <c r="B112" s="86"/>
      <c r="C112" s="41"/>
      <c r="D112" s="42"/>
      <c r="G112" s="6"/>
    </row>
    <row r="113" spans="1:11" s="12" customFormat="1" x14ac:dyDescent="0.2">
      <c r="A113" s="40"/>
      <c r="B113" s="86"/>
      <c r="C113" s="41"/>
      <c r="D113" s="42"/>
      <c r="G113" s="6"/>
    </row>
    <row r="114" spans="1:11" s="12" customFormat="1" x14ac:dyDescent="0.2">
      <c r="A114" s="40"/>
      <c r="B114" s="86"/>
      <c r="C114" s="41"/>
      <c r="D114" s="42"/>
    </row>
    <row r="115" spans="1:11" x14ac:dyDescent="0.2">
      <c r="B115" s="87"/>
      <c r="G115" s="12"/>
      <c r="K115" s="12"/>
    </row>
    <row r="116" spans="1:11" x14ac:dyDescent="0.2">
      <c r="B116" s="87"/>
      <c r="G116" s="12"/>
      <c r="K116" s="12"/>
    </row>
    <row r="117" spans="1:11" x14ac:dyDescent="0.2">
      <c r="B117" s="87"/>
      <c r="G117" s="12"/>
    </row>
    <row r="118" spans="1:11" x14ac:dyDescent="0.2">
      <c r="G118" s="12"/>
    </row>
  </sheetData>
  <sheetProtection selectLockedCells="1" selectUnlockedCells="1"/>
  <mergeCells count="5">
    <mergeCell ref="A96:B96"/>
    <mergeCell ref="A8:D8"/>
    <mergeCell ref="A10:A12"/>
    <mergeCell ref="B10:B12"/>
    <mergeCell ref="C10:D11"/>
  </mergeCells>
  <pageMargins left="0.59055118110236227" right="0.39370078740157483" top="0.59055118110236227" bottom="0.59055118110236227" header="0" footer="0"/>
  <pageSetup paperSize="9" scale="91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1</xdr:row>
                <xdr:rowOff>0</xdr:rowOff>
              </from>
              <to>
                <xdr:col>28</xdr:col>
                <xdr:colOff>590550</xdr:colOff>
                <xdr:row>2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/>
  <dimension ref="A1:K184"/>
  <sheetViews>
    <sheetView view="pageBreakPreview" topLeftCell="A45" zoomScaleSheetLayoutView="100" workbookViewId="0">
      <selection activeCell="L44" sqref="L44"/>
    </sheetView>
  </sheetViews>
  <sheetFormatPr defaultColWidth="9.140625" defaultRowHeight="12.75" x14ac:dyDescent="0.2"/>
  <cols>
    <col min="1" max="1" width="5.7109375" style="7" customWidth="1"/>
    <col min="2" max="2" width="53.7109375" style="7" customWidth="1"/>
    <col min="3" max="3" width="6.28515625" style="7" customWidth="1"/>
    <col min="4" max="4" width="12.7109375" style="7" customWidth="1"/>
    <col min="5" max="5" width="7.7109375" style="25" customWidth="1"/>
    <col min="6" max="6" width="11.85546875" style="25" customWidth="1"/>
    <col min="7" max="7" width="14" style="25" customWidth="1"/>
    <col min="8" max="8" width="13.5703125" style="76" customWidth="1"/>
    <col min="9" max="9" width="12.42578125" style="26" customWidth="1"/>
    <col min="10" max="10" width="12.5703125" style="7" customWidth="1"/>
    <col min="11" max="11" width="14.7109375" style="7" customWidth="1"/>
    <col min="12" max="16384" width="9.140625" style="7"/>
  </cols>
  <sheetData>
    <row r="1" spans="1:11" s="8" customFormat="1" ht="14.25" x14ac:dyDescent="0.2">
      <c r="E1" s="20"/>
      <c r="F1" s="20"/>
      <c r="G1" s="20"/>
      <c r="H1" s="2"/>
      <c r="I1" s="20" t="s">
        <v>0</v>
      </c>
    </row>
    <row r="2" spans="1:11" s="1" customFormat="1" ht="14.25" x14ac:dyDescent="0.2">
      <c r="E2" s="20"/>
      <c r="F2" s="20"/>
      <c r="G2" s="20"/>
      <c r="H2" s="2"/>
      <c r="I2" s="159" t="s">
        <v>152</v>
      </c>
      <c r="J2" s="3"/>
      <c r="K2" s="2"/>
    </row>
    <row r="3" spans="1:11" s="1" customFormat="1" ht="14.25" x14ac:dyDescent="0.2">
      <c r="E3" s="20"/>
      <c r="F3" s="20"/>
      <c r="G3" s="20"/>
      <c r="H3" s="2"/>
      <c r="I3" s="159" t="s">
        <v>160</v>
      </c>
      <c r="J3" s="3"/>
      <c r="K3" s="2"/>
    </row>
    <row r="4" spans="1:11" s="1" customFormat="1" ht="14.25" x14ac:dyDescent="0.2">
      <c r="A4" s="263" t="s">
        <v>161</v>
      </c>
      <c r="B4" s="263"/>
      <c r="C4" s="263"/>
      <c r="D4" s="263"/>
      <c r="E4" s="263"/>
      <c r="F4" s="263"/>
      <c r="G4" s="263"/>
      <c r="H4" s="263"/>
      <c r="I4" s="263"/>
      <c r="J4" s="3"/>
      <c r="K4" s="2"/>
    </row>
    <row r="5" spans="1:11" s="1" customFormat="1" ht="14.25" x14ac:dyDescent="0.2">
      <c r="E5" s="19"/>
      <c r="F5" s="19"/>
      <c r="G5" s="19"/>
      <c r="I5" s="64" t="s">
        <v>320</v>
      </c>
      <c r="J5" s="3"/>
      <c r="K5" s="2"/>
    </row>
    <row r="6" spans="1:11" s="1" customFormat="1" ht="8.65" customHeight="1" x14ac:dyDescent="0.2">
      <c r="E6" s="64"/>
      <c r="F6" s="64"/>
      <c r="G6" s="64"/>
      <c r="H6" s="156"/>
      <c r="I6" s="64"/>
      <c r="J6" s="3"/>
      <c r="K6" s="2"/>
    </row>
    <row r="7" spans="1:11" s="8" customFormat="1" ht="30.75" customHeight="1" x14ac:dyDescent="0.2">
      <c r="A7" s="264" t="s">
        <v>330</v>
      </c>
      <c r="B7" s="264"/>
      <c r="C7" s="264"/>
      <c r="D7" s="264"/>
      <c r="E7" s="264"/>
      <c r="F7" s="264"/>
      <c r="G7" s="264"/>
      <c r="H7" s="264"/>
      <c r="I7" s="264"/>
    </row>
    <row r="8" spans="1:11" s="8" customFormat="1" ht="3" customHeight="1" x14ac:dyDescent="0.2">
      <c r="A8" s="160"/>
      <c r="B8" s="160"/>
      <c r="C8" s="160"/>
      <c r="D8" s="160"/>
      <c r="E8" s="160"/>
      <c r="F8" s="160"/>
      <c r="G8" s="160"/>
      <c r="H8" s="160"/>
      <c r="I8" s="160"/>
    </row>
    <row r="9" spans="1:11" s="8" customFormat="1" ht="8.25" customHeight="1" x14ac:dyDescent="0.2">
      <c r="A9" s="160"/>
      <c r="B9" s="160"/>
      <c r="C9" s="160"/>
      <c r="D9" s="160"/>
      <c r="E9" s="160"/>
      <c r="F9" s="160"/>
      <c r="G9" s="160"/>
      <c r="H9" s="160"/>
      <c r="I9" s="160"/>
    </row>
    <row r="10" spans="1:11" customFormat="1" ht="12.75" customHeight="1" x14ac:dyDescent="0.2">
      <c r="A10" s="249" t="s">
        <v>2</v>
      </c>
      <c r="B10" s="250" t="s">
        <v>79</v>
      </c>
      <c r="C10" s="251" t="s">
        <v>3</v>
      </c>
      <c r="D10" s="251" t="s">
        <v>4</v>
      </c>
      <c r="E10" s="251" t="s">
        <v>5</v>
      </c>
      <c r="F10" s="265" t="s">
        <v>150</v>
      </c>
      <c r="G10" s="265"/>
      <c r="H10" s="265"/>
      <c r="I10" s="265"/>
    </row>
    <row r="11" spans="1:11" customFormat="1" x14ac:dyDescent="0.2">
      <c r="A11" s="249"/>
      <c r="B11" s="250"/>
      <c r="C11" s="251"/>
      <c r="D11" s="251"/>
      <c r="E11" s="246"/>
      <c r="F11" s="265" t="s">
        <v>203</v>
      </c>
      <c r="G11" s="265"/>
      <c r="H11" s="265" t="s">
        <v>322</v>
      </c>
      <c r="I11" s="265"/>
    </row>
    <row r="12" spans="1:11" customFormat="1" ht="120.75" customHeight="1" x14ac:dyDescent="0.2">
      <c r="A12" s="249"/>
      <c r="B12" s="250"/>
      <c r="C12" s="251"/>
      <c r="D12" s="251"/>
      <c r="E12" s="251"/>
      <c r="F12" s="161" t="s">
        <v>6</v>
      </c>
      <c r="G12" s="161" t="s">
        <v>313</v>
      </c>
      <c r="H12" s="161" t="s">
        <v>6</v>
      </c>
      <c r="I12" s="161" t="s">
        <v>313</v>
      </c>
    </row>
    <row r="13" spans="1:11" customFormat="1" ht="27" customHeight="1" x14ac:dyDescent="0.2">
      <c r="A13" s="157">
        <v>532</v>
      </c>
      <c r="B13" s="102" t="s">
        <v>206</v>
      </c>
      <c r="C13" s="103">
        <v>0</v>
      </c>
      <c r="D13" s="104"/>
      <c r="E13" s="158"/>
      <c r="F13" s="162">
        <f>F14+F18+F34+F42+F47+F55+F61+F75+F88++F94+F105+F165</f>
        <v>8392.41</v>
      </c>
      <c r="G13" s="162">
        <f>G14+G18+G34+G42+G55+G47+G61+G75+G88++G94+G105+G165</f>
        <v>1205.1909999999998</v>
      </c>
      <c r="H13" s="162">
        <f>H14+H18+H34+H42+H47+H55+H61+H75+H88++H94+H105+H165</f>
        <v>8115.4999999999991</v>
      </c>
      <c r="I13" s="162">
        <f>I14+I18+I34+I42+I55+I47+I61+I75+I88++I94+I105+I165</f>
        <v>1084.7109999999998</v>
      </c>
    </row>
    <row r="14" spans="1:11" customFormat="1" ht="24" customHeight="1" x14ac:dyDescent="0.2">
      <c r="A14" s="157"/>
      <c r="B14" s="102" t="s">
        <v>70</v>
      </c>
      <c r="C14" s="103">
        <v>102</v>
      </c>
      <c r="D14" s="104"/>
      <c r="E14" s="158"/>
      <c r="F14" s="163">
        <f t="shared" ref="F14:I16" si="0">F15</f>
        <v>849.11599999999999</v>
      </c>
      <c r="G14" s="163">
        <f t="shared" si="0"/>
        <v>0</v>
      </c>
      <c r="H14" s="163">
        <f t="shared" si="0"/>
        <v>849.11599999999999</v>
      </c>
      <c r="I14" s="163">
        <f t="shared" si="0"/>
        <v>0</v>
      </c>
    </row>
    <row r="15" spans="1:11" customFormat="1" ht="54.75" customHeight="1" x14ac:dyDescent="0.2">
      <c r="A15" s="157"/>
      <c r="B15" s="84" t="s">
        <v>331</v>
      </c>
      <c r="C15" s="107">
        <v>102</v>
      </c>
      <c r="D15" s="108">
        <v>3400000000</v>
      </c>
      <c r="E15" s="158"/>
      <c r="F15" s="164">
        <f t="shared" si="0"/>
        <v>849.11599999999999</v>
      </c>
      <c r="G15" s="164">
        <f t="shared" si="0"/>
        <v>0</v>
      </c>
      <c r="H15" s="164">
        <f t="shared" si="0"/>
        <v>849.11599999999999</v>
      </c>
      <c r="I15" s="164">
        <f t="shared" si="0"/>
        <v>0</v>
      </c>
    </row>
    <row r="16" spans="1:11" customFormat="1" ht="48.75" customHeight="1" x14ac:dyDescent="0.2">
      <c r="A16" s="157"/>
      <c r="B16" s="84" t="s">
        <v>37</v>
      </c>
      <c r="C16" s="107">
        <v>102</v>
      </c>
      <c r="D16" s="108">
        <v>3400000000</v>
      </c>
      <c r="E16" s="109">
        <v>100</v>
      </c>
      <c r="F16" s="164">
        <f t="shared" si="0"/>
        <v>849.11599999999999</v>
      </c>
      <c r="G16" s="164">
        <f t="shared" si="0"/>
        <v>0</v>
      </c>
      <c r="H16" s="164">
        <f t="shared" si="0"/>
        <v>849.11599999999999</v>
      </c>
      <c r="I16" s="164">
        <f t="shared" si="0"/>
        <v>0</v>
      </c>
    </row>
    <row r="17" spans="1:9" customFormat="1" ht="26.25" customHeight="1" x14ac:dyDescent="0.2">
      <c r="A17" s="157"/>
      <c r="B17" s="84" t="s">
        <v>38</v>
      </c>
      <c r="C17" s="107">
        <v>102</v>
      </c>
      <c r="D17" s="108">
        <v>3400000000</v>
      </c>
      <c r="E17" s="109">
        <v>120</v>
      </c>
      <c r="F17" s="164">
        <v>849.11599999999999</v>
      </c>
      <c r="G17" s="164">
        <v>0</v>
      </c>
      <c r="H17" s="164">
        <v>849.11599999999999</v>
      </c>
      <c r="I17" s="164">
        <v>0</v>
      </c>
    </row>
    <row r="18" spans="1:9" customFormat="1" ht="38.25" x14ac:dyDescent="0.2">
      <c r="A18" s="88"/>
      <c r="B18" s="102" t="s">
        <v>34</v>
      </c>
      <c r="C18" s="103">
        <v>104</v>
      </c>
      <c r="D18" s="104"/>
      <c r="E18" s="158"/>
      <c r="F18" s="163">
        <f>F19</f>
        <v>926.59099999999989</v>
      </c>
      <c r="G18" s="163">
        <f>G19</f>
        <v>0</v>
      </c>
      <c r="H18" s="163">
        <f>H19</f>
        <v>926.59099999999989</v>
      </c>
      <c r="I18" s="163">
        <f>I19</f>
        <v>0</v>
      </c>
    </row>
    <row r="19" spans="1:9" customFormat="1" ht="53.25" customHeight="1" x14ac:dyDescent="0.2">
      <c r="A19" s="88"/>
      <c r="B19" s="84" t="s">
        <v>331</v>
      </c>
      <c r="C19" s="107">
        <v>104</v>
      </c>
      <c r="D19" s="108">
        <v>3400000000</v>
      </c>
      <c r="E19" s="109"/>
      <c r="F19" s="164">
        <f>F24+F26+F32</f>
        <v>926.59099999999989</v>
      </c>
      <c r="G19" s="164">
        <f>G24+G26+G32</f>
        <v>0</v>
      </c>
      <c r="H19" s="164">
        <f>H24+H26+H32</f>
        <v>926.59099999999989</v>
      </c>
      <c r="I19" s="164">
        <f>I24+I26+I32</f>
        <v>0</v>
      </c>
    </row>
    <row r="20" spans="1:9" customFormat="1" ht="38.25" hidden="1" x14ac:dyDescent="0.2">
      <c r="A20" s="88"/>
      <c r="B20" s="84" t="s">
        <v>35</v>
      </c>
      <c r="C20" s="107">
        <v>104</v>
      </c>
      <c r="D20" s="108">
        <v>1550000000</v>
      </c>
      <c r="E20" s="109">
        <v>0</v>
      </c>
      <c r="F20" s="164">
        <v>0</v>
      </c>
      <c r="G20" s="164">
        <v>0</v>
      </c>
      <c r="H20" s="164">
        <v>0</v>
      </c>
      <c r="I20" s="164">
        <v>0</v>
      </c>
    </row>
    <row r="21" spans="1:9" customFormat="1" ht="25.5" hidden="1" x14ac:dyDescent="0.2">
      <c r="A21" s="88"/>
      <c r="B21" s="84" t="s">
        <v>36</v>
      </c>
      <c r="C21" s="107">
        <v>104</v>
      </c>
      <c r="D21" s="108">
        <v>1240000000</v>
      </c>
      <c r="E21" s="109">
        <v>0</v>
      </c>
      <c r="F21" s="164">
        <v>0</v>
      </c>
      <c r="G21" s="164">
        <v>0</v>
      </c>
      <c r="H21" s="164">
        <v>0</v>
      </c>
      <c r="I21" s="164">
        <v>0</v>
      </c>
    </row>
    <row r="22" spans="1:9" customFormat="1" ht="25.5" hidden="1" x14ac:dyDescent="0.2">
      <c r="A22" s="88"/>
      <c r="B22" s="84" t="s">
        <v>36</v>
      </c>
      <c r="C22" s="107">
        <v>104</v>
      </c>
      <c r="D22" s="104">
        <v>930000000</v>
      </c>
      <c r="E22" s="109">
        <v>0</v>
      </c>
      <c r="F22" s="164">
        <v>0</v>
      </c>
      <c r="G22" s="164">
        <v>0</v>
      </c>
      <c r="H22" s="164">
        <v>0</v>
      </c>
      <c r="I22" s="164">
        <v>0</v>
      </c>
    </row>
    <row r="23" spans="1:9" customFormat="1" ht="25.5" hidden="1" x14ac:dyDescent="0.2">
      <c r="A23" s="88"/>
      <c r="B23" s="84" t="s">
        <v>36</v>
      </c>
      <c r="C23" s="107">
        <v>104</v>
      </c>
      <c r="D23" s="108">
        <v>620000000</v>
      </c>
      <c r="E23" s="109">
        <v>0</v>
      </c>
      <c r="F23" s="164">
        <v>0</v>
      </c>
      <c r="G23" s="164">
        <v>0</v>
      </c>
      <c r="H23" s="164">
        <v>0</v>
      </c>
      <c r="I23" s="164">
        <v>0</v>
      </c>
    </row>
    <row r="24" spans="1:9" customFormat="1" ht="53.25" customHeight="1" x14ac:dyDescent="0.2">
      <c r="A24" s="88"/>
      <c r="B24" s="84" t="s">
        <v>37</v>
      </c>
      <c r="C24" s="107">
        <v>104</v>
      </c>
      <c r="D24" s="108">
        <v>3400000000</v>
      </c>
      <c r="E24" s="109">
        <v>100</v>
      </c>
      <c r="F24" s="164">
        <f>F25</f>
        <v>678.39099999999996</v>
      </c>
      <c r="G24" s="164">
        <f>G25</f>
        <v>0</v>
      </c>
      <c r="H24" s="164">
        <f>H25</f>
        <v>678.39099999999996</v>
      </c>
      <c r="I24" s="164">
        <f>I25</f>
        <v>0</v>
      </c>
    </row>
    <row r="25" spans="1:9" customFormat="1" ht="25.5" x14ac:dyDescent="0.2">
      <c r="A25" s="88"/>
      <c r="B25" s="84" t="s">
        <v>38</v>
      </c>
      <c r="C25" s="107">
        <v>104</v>
      </c>
      <c r="D25" s="108">
        <v>3400000000</v>
      </c>
      <c r="E25" s="109">
        <v>120</v>
      </c>
      <c r="F25" s="164">
        <v>678.39099999999996</v>
      </c>
      <c r="G25" s="164">
        <v>0</v>
      </c>
      <c r="H25" s="164">
        <v>678.39099999999996</v>
      </c>
      <c r="I25" s="164">
        <v>0</v>
      </c>
    </row>
    <row r="26" spans="1:9" customFormat="1" ht="31.5" customHeight="1" x14ac:dyDescent="0.2">
      <c r="A26" s="88"/>
      <c r="B26" s="84" t="s">
        <v>39</v>
      </c>
      <c r="C26" s="107">
        <v>104</v>
      </c>
      <c r="D26" s="108">
        <v>3400000000</v>
      </c>
      <c r="E26" s="109">
        <v>200</v>
      </c>
      <c r="F26" s="164">
        <f>F27</f>
        <v>114.13500000000001</v>
      </c>
      <c r="G26" s="164">
        <f>G27</f>
        <v>0</v>
      </c>
      <c r="H26" s="164">
        <f>H27</f>
        <v>114.13500000000001</v>
      </c>
      <c r="I26" s="164">
        <f>I27</f>
        <v>0</v>
      </c>
    </row>
    <row r="27" spans="1:9" customFormat="1" ht="39" customHeight="1" x14ac:dyDescent="0.2">
      <c r="A27" s="88"/>
      <c r="B27" s="84" t="s">
        <v>40</v>
      </c>
      <c r="C27" s="107">
        <v>104</v>
      </c>
      <c r="D27" s="108">
        <v>3400000000</v>
      </c>
      <c r="E27" s="109">
        <v>240</v>
      </c>
      <c r="F27" s="164">
        <v>114.13500000000001</v>
      </c>
      <c r="G27" s="164">
        <v>0</v>
      </c>
      <c r="H27" s="164">
        <v>114.13500000000001</v>
      </c>
      <c r="I27" s="164">
        <v>0</v>
      </c>
    </row>
    <row r="28" spans="1:9" customFormat="1" hidden="1" x14ac:dyDescent="0.2">
      <c r="A28" s="88"/>
      <c r="B28" s="84" t="s">
        <v>41</v>
      </c>
      <c r="C28" s="107">
        <v>104</v>
      </c>
      <c r="D28" s="108">
        <v>3400000000</v>
      </c>
      <c r="E28" s="109">
        <v>800</v>
      </c>
      <c r="F28" s="164">
        <v>0</v>
      </c>
      <c r="G28" s="164">
        <v>0</v>
      </c>
      <c r="H28" s="164">
        <v>0</v>
      </c>
      <c r="I28" s="164">
        <v>0</v>
      </c>
    </row>
    <row r="29" spans="1:9" customFormat="1" hidden="1" x14ac:dyDescent="0.2">
      <c r="A29" s="88"/>
      <c r="B29" s="84" t="s">
        <v>42</v>
      </c>
      <c r="C29" s="107">
        <v>104</v>
      </c>
      <c r="D29" s="108">
        <v>3400000000</v>
      </c>
      <c r="E29" s="109">
        <v>850</v>
      </c>
      <c r="F29" s="164">
        <v>0</v>
      </c>
      <c r="G29" s="164">
        <v>0</v>
      </c>
      <c r="H29" s="164">
        <v>0</v>
      </c>
      <c r="I29" s="164">
        <v>0</v>
      </c>
    </row>
    <row r="30" spans="1:9" customFormat="1" hidden="1" x14ac:dyDescent="0.2">
      <c r="A30" s="88"/>
      <c r="B30" s="84" t="s">
        <v>41</v>
      </c>
      <c r="C30" s="107">
        <v>104</v>
      </c>
      <c r="D30" s="108">
        <v>3400000000</v>
      </c>
      <c r="E30" s="109">
        <v>800</v>
      </c>
      <c r="F30" s="164">
        <f>F31</f>
        <v>0</v>
      </c>
      <c r="G30" s="164"/>
      <c r="H30" s="164">
        <f>H31</f>
        <v>1</v>
      </c>
      <c r="I30" s="164"/>
    </row>
    <row r="31" spans="1:9" customFormat="1" hidden="1" x14ac:dyDescent="0.2">
      <c r="A31" s="88"/>
      <c r="B31" s="84" t="s">
        <v>42</v>
      </c>
      <c r="C31" s="107">
        <v>104</v>
      </c>
      <c r="D31" s="108">
        <v>3400000000</v>
      </c>
      <c r="E31" s="109">
        <v>850</v>
      </c>
      <c r="F31" s="164">
        <v>0</v>
      </c>
      <c r="G31" s="164"/>
      <c r="H31" s="164">
        <v>1</v>
      </c>
      <c r="I31" s="164"/>
    </row>
    <row r="32" spans="1:9" customFormat="1" x14ac:dyDescent="0.2">
      <c r="A32" s="88"/>
      <c r="B32" s="84" t="s">
        <v>45</v>
      </c>
      <c r="C32" s="107">
        <v>104</v>
      </c>
      <c r="D32" s="108">
        <v>3400000000</v>
      </c>
      <c r="E32" s="109">
        <v>500</v>
      </c>
      <c r="F32" s="164">
        <f>F33</f>
        <v>134.065</v>
      </c>
      <c r="G32" s="164">
        <f>G33</f>
        <v>0</v>
      </c>
      <c r="H32" s="164">
        <f>H33</f>
        <v>134.065</v>
      </c>
      <c r="I32" s="164">
        <f>I33</f>
        <v>0</v>
      </c>
    </row>
    <row r="33" spans="1:9" customFormat="1" x14ac:dyDescent="0.2">
      <c r="A33" s="88"/>
      <c r="B33" s="84" t="s">
        <v>46</v>
      </c>
      <c r="C33" s="107">
        <v>104</v>
      </c>
      <c r="D33" s="108">
        <v>3400000000</v>
      </c>
      <c r="E33" s="109">
        <v>540</v>
      </c>
      <c r="F33" s="164">
        <v>134.065</v>
      </c>
      <c r="G33" s="164">
        <v>0</v>
      </c>
      <c r="H33" s="164">
        <v>134.065</v>
      </c>
      <c r="I33" s="164">
        <v>0</v>
      </c>
    </row>
    <row r="34" spans="1:9" customFormat="1" ht="38.25" x14ac:dyDescent="0.2">
      <c r="A34" s="88"/>
      <c r="B34" s="102" t="s">
        <v>43</v>
      </c>
      <c r="C34" s="103">
        <v>106</v>
      </c>
      <c r="D34" s="104"/>
      <c r="E34" s="158"/>
      <c r="F34" s="163">
        <f>F35</f>
        <v>36.328000000000003</v>
      </c>
      <c r="G34" s="163">
        <f>G35</f>
        <v>0</v>
      </c>
      <c r="H34" s="163">
        <f>H35</f>
        <v>36.328000000000003</v>
      </c>
      <c r="I34" s="163">
        <f>I35</f>
        <v>0</v>
      </c>
    </row>
    <row r="35" spans="1:9" customFormat="1" ht="52.5" customHeight="1" x14ac:dyDescent="0.2">
      <c r="A35" s="88"/>
      <c r="B35" s="84" t="s">
        <v>331</v>
      </c>
      <c r="C35" s="107">
        <v>106</v>
      </c>
      <c r="D35" s="108">
        <v>3400000000</v>
      </c>
      <c r="E35" s="109"/>
      <c r="F35" s="164">
        <f>F40</f>
        <v>36.328000000000003</v>
      </c>
      <c r="G35" s="164">
        <f>G40</f>
        <v>0</v>
      </c>
      <c r="H35" s="164">
        <f>H40</f>
        <v>36.328000000000003</v>
      </c>
      <c r="I35" s="164">
        <f>I40</f>
        <v>0</v>
      </c>
    </row>
    <row r="36" spans="1:9" customFormat="1" ht="38.25" hidden="1" x14ac:dyDescent="0.2">
      <c r="A36" s="88"/>
      <c r="B36" s="84" t="s">
        <v>35</v>
      </c>
      <c r="C36" s="107">
        <v>106</v>
      </c>
      <c r="D36" s="108">
        <v>3400000000</v>
      </c>
      <c r="E36" s="109">
        <v>0</v>
      </c>
      <c r="F36" s="164">
        <v>0</v>
      </c>
      <c r="G36" s="164">
        <v>0</v>
      </c>
      <c r="H36" s="164">
        <v>0</v>
      </c>
      <c r="I36" s="164">
        <v>0</v>
      </c>
    </row>
    <row r="37" spans="1:9" customFormat="1" ht="25.5" hidden="1" x14ac:dyDescent="0.2">
      <c r="A37" s="88"/>
      <c r="B37" s="84" t="s">
        <v>36</v>
      </c>
      <c r="C37" s="107">
        <v>106</v>
      </c>
      <c r="D37" s="108">
        <v>3400000000</v>
      </c>
      <c r="E37" s="109">
        <v>0</v>
      </c>
      <c r="F37" s="164">
        <v>0</v>
      </c>
      <c r="G37" s="164">
        <v>0</v>
      </c>
      <c r="H37" s="164">
        <v>0</v>
      </c>
      <c r="I37" s="164">
        <v>0</v>
      </c>
    </row>
    <row r="38" spans="1:9" customFormat="1" ht="25.5" hidden="1" x14ac:dyDescent="0.2">
      <c r="A38" s="88"/>
      <c r="B38" s="84" t="s">
        <v>36</v>
      </c>
      <c r="C38" s="107">
        <v>106</v>
      </c>
      <c r="D38" s="108">
        <v>3400000000</v>
      </c>
      <c r="E38" s="109">
        <v>0</v>
      </c>
      <c r="F38" s="164">
        <v>0</v>
      </c>
      <c r="G38" s="164">
        <v>0</v>
      </c>
      <c r="H38" s="164">
        <v>0</v>
      </c>
      <c r="I38" s="164">
        <v>0</v>
      </c>
    </row>
    <row r="39" spans="1:9" customFormat="1" ht="25.5" hidden="1" x14ac:dyDescent="0.2">
      <c r="A39" s="88"/>
      <c r="B39" s="84" t="s">
        <v>36</v>
      </c>
      <c r="C39" s="107">
        <v>106</v>
      </c>
      <c r="D39" s="108">
        <v>3400000000</v>
      </c>
      <c r="E39" s="109">
        <v>0</v>
      </c>
      <c r="F39" s="164">
        <v>0</v>
      </c>
      <c r="G39" s="164">
        <v>0</v>
      </c>
      <c r="H39" s="164">
        <v>0</v>
      </c>
      <c r="I39" s="164">
        <v>0</v>
      </c>
    </row>
    <row r="40" spans="1:9" customFormat="1" x14ac:dyDescent="0.2">
      <c r="A40" s="88"/>
      <c r="B40" s="84" t="s">
        <v>45</v>
      </c>
      <c r="C40" s="107">
        <v>106</v>
      </c>
      <c r="D40" s="108">
        <v>3400000000</v>
      </c>
      <c r="E40" s="109">
        <v>500</v>
      </c>
      <c r="F40" s="164">
        <f>F41</f>
        <v>36.328000000000003</v>
      </c>
      <c r="G40" s="164">
        <f>G41</f>
        <v>0</v>
      </c>
      <c r="H40" s="164">
        <f>H41</f>
        <v>36.328000000000003</v>
      </c>
      <c r="I40" s="164">
        <f>I41</f>
        <v>0</v>
      </c>
    </row>
    <row r="41" spans="1:9" customFormat="1" x14ac:dyDescent="0.2">
      <c r="A41" s="88"/>
      <c r="B41" s="84" t="s">
        <v>46</v>
      </c>
      <c r="C41" s="107">
        <v>106</v>
      </c>
      <c r="D41" s="108">
        <v>3400000000</v>
      </c>
      <c r="E41" s="109">
        <v>540</v>
      </c>
      <c r="F41" s="164">
        <v>36.328000000000003</v>
      </c>
      <c r="G41" s="164">
        <v>0</v>
      </c>
      <c r="H41" s="164">
        <v>36.328000000000003</v>
      </c>
      <c r="I41" s="164">
        <v>0</v>
      </c>
    </row>
    <row r="42" spans="1:9" s="15" customFormat="1" x14ac:dyDescent="0.2">
      <c r="A42" s="157"/>
      <c r="B42" s="102" t="s">
        <v>71</v>
      </c>
      <c r="C42" s="103">
        <v>111</v>
      </c>
      <c r="D42" s="104"/>
      <c r="E42" s="158"/>
      <c r="F42" s="163">
        <f t="shared" ref="F42:I45" si="1">F43</f>
        <v>15</v>
      </c>
      <c r="G42" s="163">
        <f t="shared" si="1"/>
        <v>0</v>
      </c>
      <c r="H42" s="163">
        <f t="shared" si="1"/>
        <v>15</v>
      </c>
      <c r="I42" s="163">
        <f t="shared" si="1"/>
        <v>0</v>
      </c>
    </row>
    <row r="43" spans="1:9" customFormat="1" ht="20.25" customHeight="1" x14ac:dyDescent="0.2">
      <c r="A43" s="88"/>
      <c r="B43" s="84" t="s">
        <v>48</v>
      </c>
      <c r="C43" s="107">
        <v>111</v>
      </c>
      <c r="D43" s="108" t="s">
        <v>15</v>
      </c>
      <c r="E43" s="109"/>
      <c r="F43" s="164">
        <f t="shared" si="1"/>
        <v>15</v>
      </c>
      <c r="G43" s="164">
        <f t="shared" si="1"/>
        <v>0</v>
      </c>
      <c r="H43" s="164">
        <f t="shared" si="1"/>
        <v>15</v>
      </c>
      <c r="I43" s="164">
        <f t="shared" si="1"/>
        <v>0</v>
      </c>
    </row>
    <row r="44" spans="1:9" customFormat="1" ht="64.5" customHeight="1" x14ac:dyDescent="0.2">
      <c r="A44" s="88"/>
      <c r="B44" s="84" t="s">
        <v>145</v>
      </c>
      <c r="C44" s="107">
        <v>111</v>
      </c>
      <c r="D44" s="108">
        <v>9010000000</v>
      </c>
      <c r="E44" s="109"/>
      <c r="F44" s="164">
        <f t="shared" si="1"/>
        <v>15</v>
      </c>
      <c r="G44" s="164">
        <f t="shared" si="1"/>
        <v>0</v>
      </c>
      <c r="H44" s="164">
        <f t="shared" si="1"/>
        <v>15</v>
      </c>
      <c r="I44" s="164">
        <f t="shared" si="1"/>
        <v>0</v>
      </c>
    </row>
    <row r="45" spans="1:9" customFormat="1" x14ac:dyDescent="0.2">
      <c r="A45" s="157"/>
      <c r="B45" s="84" t="s">
        <v>41</v>
      </c>
      <c r="C45" s="107">
        <v>111</v>
      </c>
      <c r="D45" s="108">
        <v>9010000000</v>
      </c>
      <c r="E45" s="109">
        <v>800</v>
      </c>
      <c r="F45" s="164">
        <f t="shared" si="1"/>
        <v>15</v>
      </c>
      <c r="G45" s="164">
        <f t="shared" si="1"/>
        <v>0</v>
      </c>
      <c r="H45" s="164">
        <f t="shared" si="1"/>
        <v>15</v>
      </c>
      <c r="I45" s="164">
        <f t="shared" si="1"/>
        <v>0</v>
      </c>
    </row>
    <row r="46" spans="1:9" customFormat="1" x14ac:dyDescent="0.2">
      <c r="A46" s="157"/>
      <c r="B46" s="84" t="s">
        <v>72</v>
      </c>
      <c r="C46" s="107">
        <v>111</v>
      </c>
      <c r="D46" s="108">
        <v>9010000000</v>
      </c>
      <c r="E46" s="109">
        <v>870</v>
      </c>
      <c r="F46" s="164">
        <v>15</v>
      </c>
      <c r="G46" s="164">
        <v>0</v>
      </c>
      <c r="H46" s="164">
        <v>15</v>
      </c>
      <c r="I46" s="164">
        <v>0</v>
      </c>
    </row>
    <row r="47" spans="1:9" customFormat="1" x14ac:dyDescent="0.2">
      <c r="A47" s="88"/>
      <c r="B47" s="102" t="s">
        <v>49</v>
      </c>
      <c r="C47" s="103">
        <v>113</v>
      </c>
      <c r="D47" s="104"/>
      <c r="E47" s="158"/>
      <c r="F47" s="163">
        <f>F48</f>
        <v>44.424999999999997</v>
      </c>
      <c r="G47" s="163">
        <f>G48</f>
        <v>36</v>
      </c>
      <c r="H47" s="163">
        <f>H48</f>
        <v>48.424999999999997</v>
      </c>
      <c r="I47" s="163">
        <f>I48</f>
        <v>40</v>
      </c>
    </row>
    <row r="48" spans="1:9" customFormat="1" ht="54" customHeight="1" x14ac:dyDescent="0.2">
      <c r="A48" s="88"/>
      <c r="B48" s="84" t="s">
        <v>331</v>
      </c>
      <c r="C48" s="107">
        <v>113</v>
      </c>
      <c r="D48" s="108">
        <v>3400000000</v>
      </c>
      <c r="E48" s="109"/>
      <c r="F48" s="164">
        <f>SUM(F51+F53)</f>
        <v>44.424999999999997</v>
      </c>
      <c r="G48" s="164">
        <f t="shared" ref="G48:I48" si="2">SUM(G51+G53)</f>
        <v>36</v>
      </c>
      <c r="H48" s="164">
        <f t="shared" si="2"/>
        <v>48.424999999999997</v>
      </c>
      <c r="I48" s="164">
        <f t="shared" si="2"/>
        <v>40</v>
      </c>
    </row>
    <row r="49" spans="1:9" customFormat="1" ht="25.5" hidden="1" x14ac:dyDescent="0.2">
      <c r="A49" s="88"/>
      <c r="B49" s="84" t="s">
        <v>50</v>
      </c>
      <c r="C49" s="107">
        <v>113</v>
      </c>
      <c r="D49" s="108">
        <v>3400000000</v>
      </c>
      <c r="E49" s="109">
        <v>0</v>
      </c>
      <c r="F49" s="164">
        <v>0</v>
      </c>
      <c r="G49" s="164">
        <v>0</v>
      </c>
      <c r="H49" s="164">
        <v>0</v>
      </c>
      <c r="I49" s="164">
        <v>0</v>
      </c>
    </row>
    <row r="50" spans="1:9" customFormat="1" ht="25.5" hidden="1" x14ac:dyDescent="0.2">
      <c r="A50" s="88"/>
      <c r="B50" s="84" t="s">
        <v>36</v>
      </c>
      <c r="C50" s="107">
        <v>113</v>
      </c>
      <c r="D50" s="108">
        <v>3400000000</v>
      </c>
      <c r="E50" s="109">
        <v>0</v>
      </c>
      <c r="F50" s="164">
        <v>0</v>
      </c>
      <c r="G50" s="164">
        <v>0</v>
      </c>
      <c r="H50" s="164">
        <v>0</v>
      </c>
      <c r="I50" s="164">
        <v>0</v>
      </c>
    </row>
    <row r="51" spans="1:9" customFormat="1" ht="24" customHeight="1" x14ac:dyDescent="0.2">
      <c r="A51" s="88"/>
      <c r="B51" s="84" t="s">
        <v>39</v>
      </c>
      <c r="C51" s="107">
        <v>113</v>
      </c>
      <c r="D51" s="108">
        <v>3400000000</v>
      </c>
      <c r="E51" s="109">
        <v>200</v>
      </c>
      <c r="F51" s="164">
        <f>SUM(F52)</f>
        <v>36</v>
      </c>
      <c r="G51" s="164">
        <f t="shared" ref="G51:I51" si="3">SUM(G52)</f>
        <v>36</v>
      </c>
      <c r="H51" s="164">
        <f t="shared" si="3"/>
        <v>40</v>
      </c>
      <c r="I51" s="164">
        <f t="shared" si="3"/>
        <v>40</v>
      </c>
    </row>
    <row r="52" spans="1:9" customFormat="1" ht="28.5" customHeight="1" x14ac:dyDescent="0.2">
      <c r="A52" s="88"/>
      <c r="B52" s="84" t="s">
        <v>40</v>
      </c>
      <c r="C52" s="107">
        <v>113</v>
      </c>
      <c r="D52" s="108">
        <v>3400000000</v>
      </c>
      <c r="E52" s="109">
        <v>240</v>
      </c>
      <c r="F52" s="164">
        <v>36</v>
      </c>
      <c r="G52" s="164">
        <v>36</v>
      </c>
      <c r="H52" s="164">
        <v>40</v>
      </c>
      <c r="I52" s="164">
        <v>40</v>
      </c>
    </row>
    <row r="53" spans="1:9" customFormat="1" x14ac:dyDescent="0.2">
      <c r="A53" s="88"/>
      <c r="B53" s="84" t="s">
        <v>45</v>
      </c>
      <c r="C53" s="107">
        <v>113</v>
      </c>
      <c r="D53" s="108">
        <v>3400000000</v>
      </c>
      <c r="E53" s="109">
        <v>500</v>
      </c>
      <c r="F53" s="164">
        <f>F54</f>
        <v>8.4250000000000007</v>
      </c>
      <c r="G53" s="164">
        <f>G54</f>
        <v>0</v>
      </c>
      <c r="H53" s="164">
        <f>H54</f>
        <v>8.4250000000000007</v>
      </c>
      <c r="I53" s="164">
        <f>I54</f>
        <v>0</v>
      </c>
    </row>
    <row r="54" spans="1:9" customFormat="1" x14ac:dyDescent="0.2">
      <c r="A54" s="88"/>
      <c r="B54" s="84" t="s">
        <v>46</v>
      </c>
      <c r="C54" s="107">
        <v>113</v>
      </c>
      <c r="D54" s="108">
        <v>3400000000</v>
      </c>
      <c r="E54" s="109">
        <v>540</v>
      </c>
      <c r="F54" s="164">
        <v>8.4250000000000007</v>
      </c>
      <c r="G54" s="164">
        <v>0</v>
      </c>
      <c r="H54" s="164">
        <v>8.4250000000000007</v>
      </c>
      <c r="I54" s="164">
        <v>0</v>
      </c>
    </row>
    <row r="55" spans="1:9" customFormat="1" ht="15.75" customHeight="1" x14ac:dyDescent="0.2">
      <c r="A55" s="88"/>
      <c r="B55" s="102" t="s">
        <v>154</v>
      </c>
      <c r="C55" s="103">
        <v>203</v>
      </c>
      <c r="D55" s="108"/>
      <c r="E55" s="109"/>
      <c r="F55" s="106">
        <f>F56</f>
        <v>124.47999999999999</v>
      </c>
      <c r="G55" s="106">
        <f>F55</f>
        <v>124.47999999999999</v>
      </c>
      <c r="H55" s="106">
        <f>H56</f>
        <v>0</v>
      </c>
      <c r="I55" s="106">
        <f>H55</f>
        <v>0</v>
      </c>
    </row>
    <row r="56" spans="1:9" customFormat="1" ht="49.5" customHeight="1" x14ac:dyDescent="0.2">
      <c r="A56" s="88"/>
      <c r="B56" s="84" t="s">
        <v>331</v>
      </c>
      <c r="C56" s="107">
        <v>203</v>
      </c>
      <c r="D56" s="108">
        <v>3400000000</v>
      </c>
      <c r="E56" s="109"/>
      <c r="F56" s="110">
        <f>F57+F59</f>
        <v>124.47999999999999</v>
      </c>
      <c r="G56" s="110">
        <f>F56</f>
        <v>124.47999999999999</v>
      </c>
      <c r="H56" s="110">
        <f>H57+H59</f>
        <v>0</v>
      </c>
      <c r="I56" s="110">
        <f>H56</f>
        <v>0</v>
      </c>
    </row>
    <row r="57" spans="1:9" customFormat="1" ht="53.25" customHeight="1" x14ac:dyDescent="0.2">
      <c r="A57" s="88"/>
      <c r="B57" s="84" t="s">
        <v>37</v>
      </c>
      <c r="C57" s="107">
        <v>203</v>
      </c>
      <c r="D57" s="108">
        <v>3400000000</v>
      </c>
      <c r="E57" s="109">
        <v>100</v>
      </c>
      <c r="F57" s="110">
        <f>F58</f>
        <v>118.93899999999999</v>
      </c>
      <c r="G57" s="110">
        <f>G58</f>
        <v>118.93899999999999</v>
      </c>
      <c r="H57" s="110">
        <f>H58</f>
        <v>0</v>
      </c>
      <c r="I57" s="110">
        <f>I58</f>
        <v>0</v>
      </c>
    </row>
    <row r="58" spans="1:9" customFormat="1" ht="28.5" customHeight="1" x14ac:dyDescent="0.2">
      <c r="A58" s="88"/>
      <c r="B58" s="84" t="s">
        <v>38</v>
      </c>
      <c r="C58" s="107">
        <v>203</v>
      </c>
      <c r="D58" s="108">
        <v>3400000000</v>
      </c>
      <c r="E58" s="109">
        <v>120</v>
      </c>
      <c r="F58" s="110">
        <v>118.93899999999999</v>
      </c>
      <c r="G58" s="110">
        <f>F58</f>
        <v>118.93899999999999</v>
      </c>
      <c r="H58" s="110">
        <v>0</v>
      </c>
      <c r="I58" s="110">
        <f>H58</f>
        <v>0</v>
      </c>
    </row>
    <row r="59" spans="1:9" customFormat="1" ht="28.5" customHeight="1" x14ac:dyDescent="0.2">
      <c r="A59" s="88"/>
      <c r="B59" s="84" t="s">
        <v>39</v>
      </c>
      <c r="C59" s="107">
        <v>203</v>
      </c>
      <c r="D59" s="108">
        <v>3400000000</v>
      </c>
      <c r="E59" s="109">
        <v>200</v>
      </c>
      <c r="F59" s="110">
        <f>F60</f>
        <v>5.5410000000000004</v>
      </c>
      <c r="G59" s="110">
        <f>G60</f>
        <v>5.5410000000000004</v>
      </c>
      <c r="H59" s="110">
        <f>H60</f>
        <v>0</v>
      </c>
      <c r="I59" s="110">
        <f>I60</f>
        <v>0</v>
      </c>
    </row>
    <row r="60" spans="1:9" customFormat="1" ht="25.5" customHeight="1" x14ac:dyDescent="0.2">
      <c r="A60" s="88"/>
      <c r="B60" s="84" t="s">
        <v>40</v>
      </c>
      <c r="C60" s="107">
        <v>203</v>
      </c>
      <c r="D60" s="108">
        <v>3400000000</v>
      </c>
      <c r="E60" s="109">
        <v>240</v>
      </c>
      <c r="F60" s="110">
        <v>5.5410000000000004</v>
      </c>
      <c r="G60" s="110">
        <v>5.5410000000000004</v>
      </c>
      <c r="H60" s="110">
        <v>0</v>
      </c>
      <c r="I60" s="110">
        <f>H60</f>
        <v>0</v>
      </c>
    </row>
    <row r="61" spans="1:9" customFormat="1" x14ac:dyDescent="0.2">
      <c r="A61" s="88"/>
      <c r="B61" s="102" t="s">
        <v>56</v>
      </c>
      <c r="C61" s="103">
        <v>409</v>
      </c>
      <c r="D61" s="104"/>
      <c r="E61" s="158"/>
      <c r="F61" s="163">
        <f>F62</f>
        <v>1282.838</v>
      </c>
      <c r="G61" s="163">
        <f>G62</f>
        <v>0</v>
      </c>
      <c r="H61" s="163">
        <f>H62</f>
        <v>1312.384</v>
      </c>
      <c r="I61" s="163">
        <f>I62</f>
        <v>0</v>
      </c>
    </row>
    <row r="62" spans="1:9" customFormat="1" ht="59.25" customHeight="1" x14ac:dyDescent="0.2">
      <c r="A62" s="88"/>
      <c r="B62" s="84" t="s">
        <v>332</v>
      </c>
      <c r="C62" s="107">
        <v>409</v>
      </c>
      <c r="D62" s="108">
        <v>2400000000</v>
      </c>
      <c r="E62" s="109"/>
      <c r="F62" s="164">
        <f>F69</f>
        <v>1282.838</v>
      </c>
      <c r="G62" s="164">
        <f>G69</f>
        <v>0</v>
      </c>
      <c r="H62" s="164">
        <f>H69</f>
        <v>1312.384</v>
      </c>
      <c r="I62" s="164">
        <f>I69</f>
        <v>0</v>
      </c>
    </row>
    <row r="63" spans="1:9" customFormat="1" ht="51" hidden="1" x14ac:dyDescent="0.2">
      <c r="A63" s="88"/>
      <c r="B63" s="84" t="s">
        <v>57</v>
      </c>
      <c r="C63" s="107">
        <v>409</v>
      </c>
      <c r="D63" s="108" t="s">
        <v>17</v>
      </c>
      <c r="E63" s="109">
        <v>0</v>
      </c>
      <c r="F63" s="164">
        <v>0</v>
      </c>
      <c r="G63" s="164">
        <v>0</v>
      </c>
      <c r="H63" s="164">
        <v>0</v>
      </c>
      <c r="I63" s="164">
        <v>0</v>
      </c>
    </row>
    <row r="64" spans="1:9" customFormat="1" ht="51" hidden="1" x14ac:dyDescent="0.2">
      <c r="A64" s="88"/>
      <c r="B64" s="84" t="s">
        <v>57</v>
      </c>
      <c r="C64" s="107">
        <v>409</v>
      </c>
      <c r="D64" s="108" t="s">
        <v>17</v>
      </c>
      <c r="E64" s="109">
        <v>0</v>
      </c>
      <c r="F64" s="164">
        <v>0</v>
      </c>
      <c r="G64" s="164">
        <v>0</v>
      </c>
      <c r="H64" s="164">
        <v>0</v>
      </c>
      <c r="I64" s="164">
        <v>0</v>
      </c>
    </row>
    <row r="65" spans="1:9" customFormat="1" hidden="1" x14ac:dyDescent="0.2">
      <c r="A65" s="88"/>
      <c r="B65" s="84" t="s">
        <v>51</v>
      </c>
      <c r="C65" s="107">
        <v>409</v>
      </c>
      <c r="D65" s="108" t="s">
        <v>18</v>
      </c>
      <c r="E65" s="109">
        <v>0</v>
      </c>
      <c r="F65" s="164">
        <v>0</v>
      </c>
      <c r="G65" s="164">
        <v>0</v>
      </c>
      <c r="H65" s="164">
        <v>0</v>
      </c>
      <c r="I65" s="164">
        <v>0</v>
      </c>
    </row>
    <row r="66" spans="1:9" customFormat="1" hidden="1" x14ac:dyDescent="0.2">
      <c r="A66" s="88"/>
      <c r="B66" s="84" t="s">
        <v>51</v>
      </c>
      <c r="C66" s="107">
        <v>409</v>
      </c>
      <c r="D66" s="108" t="s">
        <v>18</v>
      </c>
      <c r="E66" s="109">
        <v>0</v>
      </c>
      <c r="F66" s="164">
        <v>0</v>
      </c>
      <c r="G66" s="164">
        <v>0</v>
      </c>
      <c r="H66" s="164">
        <v>0</v>
      </c>
      <c r="I66" s="164">
        <v>0</v>
      </c>
    </row>
    <row r="67" spans="1:9" customFormat="1" hidden="1" x14ac:dyDescent="0.2">
      <c r="A67" s="88"/>
      <c r="B67" s="84" t="s">
        <v>51</v>
      </c>
      <c r="C67" s="107">
        <v>409</v>
      </c>
      <c r="D67" s="108" t="s">
        <v>18</v>
      </c>
      <c r="E67" s="109">
        <v>0</v>
      </c>
      <c r="F67" s="164">
        <v>0</v>
      </c>
      <c r="G67" s="164">
        <v>0</v>
      </c>
      <c r="H67" s="164">
        <v>0</v>
      </c>
      <c r="I67" s="164">
        <v>0</v>
      </c>
    </row>
    <row r="68" spans="1:9" customFormat="1" hidden="1" x14ac:dyDescent="0.2">
      <c r="A68" s="88"/>
      <c r="B68" s="84" t="s">
        <v>51</v>
      </c>
      <c r="C68" s="107">
        <v>409</v>
      </c>
      <c r="D68" s="108" t="s">
        <v>18</v>
      </c>
      <c r="E68" s="109">
        <v>0</v>
      </c>
      <c r="F68" s="164">
        <v>0</v>
      </c>
      <c r="G68" s="164">
        <v>0</v>
      </c>
      <c r="H68" s="164">
        <v>0</v>
      </c>
      <c r="I68" s="164">
        <v>0</v>
      </c>
    </row>
    <row r="69" spans="1:9" customFormat="1" ht="28.5" customHeight="1" x14ac:dyDescent="0.2">
      <c r="A69" s="88"/>
      <c r="B69" s="84" t="s">
        <v>39</v>
      </c>
      <c r="C69" s="107">
        <v>409</v>
      </c>
      <c r="D69" s="108">
        <v>2400000000</v>
      </c>
      <c r="E69" s="109">
        <v>200</v>
      </c>
      <c r="F69" s="164">
        <f>F70</f>
        <v>1282.838</v>
      </c>
      <c r="G69" s="164">
        <f>G70</f>
        <v>0</v>
      </c>
      <c r="H69" s="164">
        <f>H70</f>
        <v>1312.384</v>
      </c>
      <c r="I69" s="164">
        <f>I70</f>
        <v>0</v>
      </c>
    </row>
    <row r="70" spans="1:9" customFormat="1" ht="27" customHeight="1" x14ac:dyDescent="0.2">
      <c r="A70" s="88"/>
      <c r="B70" s="84" t="s">
        <v>40</v>
      </c>
      <c r="C70" s="107">
        <v>409</v>
      </c>
      <c r="D70" s="108">
        <v>2400000000</v>
      </c>
      <c r="E70" s="109">
        <v>240</v>
      </c>
      <c r="F70" s="164">
        <v>1282.838</v>
      </c>
      <c r="G70" s="164">
        <v>0</v>
      </c>
      <c r="H70" s="164">
        <v>1312.384</v>
      </c>
      <c r="I70" s="164">
        <v>0</v>
      </c>
    </row>
    <row r="71" spans="1:9" customFormat="1" ht="1.5" hidden="1" customHeight="1" x14ac:dyDescent="0.2">
      <c r="A71" s="88"/>
      <c r="B71" s="111" t="s">
        <v>48</v>
      </c>
      <c r="C71" s="112">
        <v>412</v>
      </c>
      <c r="D71" s="113">
        <v>9000000000</v>
      </c>
      <c r="E71" s="114"/>
      <c r="F71" s="164">
        <f>F72</f>
        <v>0</v>
      </c>
      <c r="G71" s="164">
        <f>G72</f>
        <v>0</v>
      </c>
      <c r="H71" s="164">
        <f>H72</f>
        <v>0</v>
      </c>
      <c r="I71" s="164">
        <f>I72</f>
        <v>0</v>
      </c>
    </row>
    <row r="72" spans="1:9" customFormat="1" ht="25.5" hidden="1" x14ac:dyDescent="0.2">
      <c r="A72" s="88"/>
      <c r="B72" s="111" t="s">
        <v>148</v>
      </c>
      <c r="C72" s="112">
        <v>412</v>
      </c>
      <c r="D72" s="113">
        <v>9040000000</v>
      </c>
      <c r="E72" s="114"/>
      <c r="F72" s="164">
        <f t="shared" ref="F72:I73" si="4">F73</f>
        <v>0</v>
      </c>
      <c r="G72" s="164">
        <f t="shared" si="4"/>
        <v>0</v>
      </c>
      <c r="H72" s="164">
        <f t="shared" si="4"/>
        <v>0</v>
      </c>
      <c r="I72" s="164">
        <f t="shared" si="4"/>
        <v>0</v>
      </c>
    </row>
    <row r="73" spans="1:9" customFormat="1" ht="25.5" hidden="1" x14ac:dyDescent="0.2">
      <c r="A73" s="88"/>
      <c r="B73" s="111" t="s">
        <v>39</v>
      </c>
      <c r="C73" s="112">
        <v>412</v>
      </c>
      <c r="D73" s="113">
        <v>9040000000</v>
      </c>
      <c r="E73" s="114">
        <v>200</v>
      </c>
      <c r="F73" s="164">
        <f t="shared" si="4"/>
        <v>0</v>
      </c>
      <c r="G73" s="164">
        <f t="shared" si="4"/>
        <v>0</v>
      </c>
      <c r="H73" s="164">
        <f t="shared" si="4"/>
        <v>0</v>
      </c>
      <c r="I73" s="164">
        <f t="shared" si="4"/>
        <v>0</v>
      </c>
    </row>
    <row r="74" spans="1:9" customFormat="1" ht="25.5" hidden="1" x14ac:dyDescent="0.2">
      <c r="A74" s="88"/>
      <c r="B74" s="111" t="s">
        <v>40</v>
      </c>
      <c r="C74" s="112">
        <v>412</v>
      </c>
      <c r="D74" s="113">
        <v>9040000000</v>
      </c>
      <c r="E74" s="114">
        <v>240</v>
      </c>
      <c r="F74" s="164">
        <v>0</v>
      </c>
      <c r="G74" s="164">
        <v>0</v>
      </c>
      <c r="H74" s="164">
        <v>0</v>
      </c>
      <c r="I74" s="164">
        <v>0</v>
      </c>
    </row>
    <row r="75" spans="1:9" s="10" customFormat="1" ht="12" customHeight="1" x14ac:dyDescent="0.2">
      <c r="A75" s="88"/>
      <c r="B75" s="102" t="s">
        <v>84</v>
      </c>
      <c r="C75" s="103">
        <v>503</v>
      </c>
      <c r="D75" s="104"/>
      <c r="E75" s="158"/>
      <c r="F75" s="163">
        <f>SUM(F85+F81)</f>
        <v>580.02300000000002</v>
      </c>
      <c r="G75" s="163">
        <f>SUM(G85+G81)</f>
        <v>0</v>
      </c>
      <c r="H75" s="163">
        <f>H84</f>
        <v>576.02499999999998</v>
      </c>
      <c r="I75" s="163">
        <f>I84</f>
        <v>0</v>
      </c>
    </row>
    <row r="76" spans="1:9" s="10" customFormat="1" ht="38.25" hidden="1" x14ac:dyDescent="0.2">
      <c r="A76" s="88"/>
      <c r="B76" s="84" t="s">
        <v>125</v>
      </c>
      <c r="C76" s="107">
        <v>503</v>
      </c>
      <c r="D76" s="108">
        <v>900000000</v>
      </c>
      <c r="E76" s="109"/>
      <c r="F76" s="164">
        <f>F77+F85</f>
        <v>580.02300000000002</v>
      </c>
      <c r="G76" s="164">
        <f>G77+G85</f>
        <v>0</v>
      </c>
      <c r="H76" s="164">
        <f>H77+H85</f>
        <v>576.02499999999998</v>
      </c>
      <c r="I76" s="164">
        <f>I77+I85</f>
        <v>0</v>
      </c>
    </row>
    <row r="77" spans="1:9" s="10" customFormat="1" ht="63.75" hidden="1" x14ac:dyDescent="0.2">
      <c r="A77" s="88"/>
      <c r="B77" s="84" t="s">
        <v>81</v>
      </c>
      <c r="C77" s="107">
        <v>503</v>
      </c>
      <c r="D77" s="108" t="s">
        <v>29</v>
      </c>
      <c r="E77" s="109"/>
      <c r="F77" s="164">
        <f>F78+F82</f>
        <v>580.02300000000002</v>
      </c>
      <c r="G77" s="164">
        <f>G78+G82</f>
        <v>0</v>
      </c>
      <c r="H77" s="164">
        <f>H78+H82</f>
        <v>576.02499999999998</v>
      </c>
      <c r="I77" s="164">
        <f>I78+I82</f>
        <v>0</v>
      </c>
    </row>
    <row r="78" spans="1:9" s="10" customFormat="1" ht="25.5" hidden="1" x14ac:dyDescent="0.2">
      <c r="A78" s="88"/>
      <c r="B78" s="84" t="s">
        <v>92</v>
      </c>
      <c r="C78" s="107">
        <v>503</v>
      </c>
      <c r="D78" s="108" t="s">
        <v>90</v>
      </c>
      <c r="E78" s="109"/>
      <c r="F78" s="164">
        <f>F79</f>
        <v>0</v>
      </c>
      <c r="G78" s="164">
        <f t="shared" ref="G78:I79" si="5">G79</f>
        <v>0</v>
      </c>
      <c r="H78" s="164">
        <f>H79</f>
        <v>0</v>
      </c>
      <c r="I78" s="164">
        <f t="shared" si="5"/>
        <v>0</v>
      </c>
    </row>
    <row r="79" spans="1:9" s="10" customFormat="1" ht="25.5" hidden="1" x14ac:dyDescent="0.2">
      <c r="A79" s="88"/>
      <c r="B79" s="84" t="s">
        <v>39</v>
      </c>
      <c r="C79" s="107">
        <v>503</v>
      </c>
      <c r="D79" s="108" t="s">
        <v>90</v>
      </c>
      <c r="E79" s="109">
        <v>200</v>
      </c>
      <c r="F79" s="164">
        <f>F80</f>
        <v>0</v>
      </c>
      <c r="G79" s="164">
        <f t="shared" si="5"/>
        <v>0</v>
      </c>
      <c r="H79" s="164">
        <f>H80</f>
        <v>0</v>
      </c>
      <c r="I79" s="164">
        <f t="shared" si="5"/>
        <v>0</v>
      </c>
    </row>
    <row r="80" spans="1:9" s="10" customFormat="1" ht="25.5" hidden="1" x14ac:dyDescent="0.2">
      <c r="A80" s="88"/>
      <c r="B80" s="84" t="s">
        <v>40</v>
      </c>
      <c r="C80" s="107">
        <v>503</v>
      </c>
      <c r="D80" s="108" t="s">
        <v>90</v>
      </c>
      <c r="E80" s="109">
        <v>240</v>
      </c>
      <c r="F80" s="164"/>
      <c r="G80" s="164"/>
      <c r="H80" s="164"/>
      <c r="I80" s="164"/>
    </row>
    <row r="81" spans="1:9" s="10" customFormat="1" ht="50.25" customHeight="1" x14ac:dyDescent="0.2">
      <c r="A81" s="88"/>
      <c r="B81" s="84" t="s">
        <v>163</v>
      </c>
      <c r="C81" s="107">
        <v>503</v>
      </c>
      <c r="D81" s="108">
        <v>3400000000</v>
      </c>
      <c r="E81" s="109"/>
      <c r="F81" s="164">
        <f>F82</f>
        <v>580.02300000000002</v>
      </c>
      <c r="G81" s="164">
        <f>G83</f>
        <v>0</v>
      </c>
      <c r="H81" s="164">
        <f>H82</f>
        <v>576.02499999999998</v>
      </c>
      <c r="I81" s="164">
        <f>I83</f>
        <v>0</v>
      </c>
    </row>
    <row r="82" spans="1:9" s="10" customFormat="1" ht="25.5" hidden="1" x14ac:dyDescent="0.2">
      <c r="A82" s="88"/>
      <c r="B82" s="84" t="s">
        <v>117</v>
      </c>
      <c r="C82" s="107">
        <v>503</v>
      </c>
      <c r="D82" s="108">
        <v>3400000000</v>
      </c>
      <c r="E82" s="109"/>
      <c r="F82" s="164">
        <f t="shared" ref="F82:H83" si="6">F83</f>
        <v>580.02300000000002</v>
      </c>
      <c r="G82" s="164"/>
      <c r="H82" s="164">
        <f t="shared" si="6"/>
        <v>576.02499999999998</v>
      </c>
      <c r="I82" s="164"/>
    </row>
    <row r="83" spans="1:9" s="10" customFormat="1" ht="24.75" customHeight="1" x14ac:dyDescent="0.2">
      <c r="A83" s="88"/>
      <c r="B83" s="84" t="s">
        <v>39</v>
      </c>
      <c r="C83" s="107">
        <v>503</v>
      </c>
      <c r="D83" s="108">
        <v>3400000000</v>
      </c>
      <c r="E83" s="109">
        <v>200</v>
      </c>
      <c r="F83" s="164">
        <f t="shared" si="6"/>
        <v>580.02300000000002</v>
      </c>
      <c r="G83" s="164">
        <f>G84</f>
        <v>0</v>
      </c>
      <c r="H83" s="164">
        <f t="shared" si="6"/>
        <v>576.02499999999998</v>
      </c>
      <c r="I83" s="164">
        <f>I84</f>
        <v>0</v>
      </c>
    </row>
    <row r="84" spans="1:9" s="10" customFormat="1" ht="31.5" customHeight="1" x14ac:dyDescent="0.2">
      <c r="A84" s="88"/>
      <c r="B84" s="84" t="s">
        <v>40</v>
      </c>
      <c r="C84" s="107">
        <v>503</v>
      </c>
      <c r="D84" s="108">
        <v>3400000000</v>
      </c>
      <c r="E84" s="109">
        <v>240</v>
      </c>
      <c r="F84" s="164">
        <v>580.02300000000002</v>
      </c>
      <c r="G84" s="164">
        <v>0</v>
      </c>
      <c r="H84" s="164">
        <v>576.02499999999998</v>
      </c>
      <c r="I84" s="164">
        <v>0</v>
      </c>
    </row>
    <row r="85" spans="1:9" s="10" customFormat="1" ht="52.5" hidden="1" customHeight="1" x14ac:dyDescent="0.2">
      <c r="A85" s="88"/>
      <c r="B85" s="84" t="s">
        <v>207</v>
      </c>
      <c r="C85" s="107">
        <v>503</v>
      </c>
      <c r="D85" s="108">
        <v>4500000000</v>
      </c>
      <c r="E85" s="109"/>
      <c r="F85" s="164">
        <f>F86</f>
        <v>0</v>
      </c>
      <c r="G85" s="164">
        <f t="shared" ref="G85:I86" si="7">G86</f>
        <v>0</v>
      </c>
      <c r="H85" s="164">
        <f t="shared" si="7"/>
        <v>0</v>
      </c>
      <c r="I85" s="164">
        <f t="shared" si="7"/>
        <v>0</v>
      </c>
    </row>
    <row r="86" spans="1:9" s="10" customFormat="1" ht="29.25" hidden="1" customHeight="1" x14ac:dyDescent="0.2">
      <c r="A86" s="88"/>
      <c r="B86" s="84" t="s">
        <v>39</v>
      </c>
      <c r="C86" s="107">
        <v>503</v>
      </c>
      <c r="D86" s="108">
        <v>4500000000</v>
      </c>
      <c r="E86" s="109">
        <v>200</v>
      </c>
      <c r="F86" s="164">
        <f>F87</f>
        <v>0</v>
      </c>
      <c r="G86" s="164">
        <f t="shared" si="7"/>
        <v>0</v>
      </c>
      <c r="H86" s="164">
        <f t="shared" si="7"/>
        <v>0</v>
      </c>
      <c r="I86" s="164">
        <f t="shared" si="7"/>
        <v>0</v>
      </c>
    </row>
    <row r="87" spans="1:9" s="10" customFormat="1" ht="31.5" hidden="1" customHeight="1" x14ac:dyDescent="0.2">
      <c r="A87" s="88"/>
      <c r="B87" s="84" t="s">
        <v>40</v>
      </c>
      <c r="C87" s="107">
        <v>503</v>
      </c>
      <c r="D87" s="108">
        <v>4500000000</v>
      </c>
      <c r="E87" s="109">
        <v>240</v>
      </c>
      <c r="F87" s="164"/>
      <c r="G87" s="164"/>
      <c r="H87" s="164"/>
      <c r="I87" s="164"/>
    </row>
    <row r="88" spans="1:9" s="10" customFormat="1" ht="13.5" customHeight="1" x14ac:dyDescent="0.2">
      <c r="A88" s="88"/>
      <c r="B88" s="102" t="s">
        <v>165</v>
      </c>
      <c r="C88" s="103">
        <v>702</v>
      </c>
      <c r="D88" s="108"/>
      <c r="E88" s="109"/>
      <c r="F88" s="162">
        <f>F89</f>
        <v>1044.7109999999998</v>
      </c>
      <c r="G88" s="162">
        <f>G89</f>
        <v>1044.7109999999998</v>
      </c>
      <c r="H88" s="162">
        <f>H89</f>
        <v>1044.7109999999998</v>
      </c>
      <c r="I88" s="162">
        <f>I89</f>
        <v>1044.7109999999998</v>
      </c>
    </row>
    <row r="89" spans="1:9" s="10" customFormat="1" ht="54" customHeight="1" x14ac:dyDescent="0.2">
      <c r="A89" s="157"/>
      <c r="B89" s="84" t="s">
        <v>331</v>
      </c>
      <c r="C89" s="107">
        <v>702</v>
      </c>
      <c r="D89" s="108">
        <v>3400000000</v>
      </c>
      <c r="E89" s="158"/>
      <c r="F89" s="165">
        <f>F90+F92</f>
        <v>1044.7109999999998</v>
      </c>
      <c r="G89" s="165">
        <f>G90+G92</f>
        <v>1044.7109999999998</v>
      </c>
      <c r="H89" s="165">
        <f>H90+H92</f>
        <v>1044.7109999999998</v>
      </c>
      <c r="I89" s="165">
        <f>I90+I92</f>
        <v>1044.7109999999998</v>
      </c>
    </row>
    <row r="90" spans="1:9" s="10" customFormat="1" ht="53.25" customHeight="1" x14ac:dyDescent="0.2">
      <c r="A90" s="88"/>
      <c r="B90" s="84" t="s">
        <v>37</v>
      </c>
      <c r="C90" s="107">
        <v>702</v>
      </c>
      <c r="D90" s="108">
        <v>3400000000</v>
      </c>
      <c r="E90" s="109">
        <v>100</v>
      </c>
      <c r="F90" s="164">
        <f>F91</f>
        <v>527.95399999999995</v>
      </c>
      <c r="G90" s="164">
        <f>G91</f>
        <v>527.95399999999995</v>
      </c>
      <c r="H90" s="164">
        <f>H91</f>
        <v>527.95399999999995</v>
      </c>
      <c r="I90" s="164">
        <f>I91</f>
        <v>527.95399999999995</v>
      </c>
    </row>
    <row r="91" spans="1:9" s="10" customFormat="1" ht="18" customHeight="1" x14ac:dyDescent="0.2">
      <c r="A91" s="88"/>
      <c r="B91" s="84" t="s">
        <v>73</v>
      </c>
      <c r="C91" s="107">
        <v>702</v>
      </c>
      <c r="D91" s="108">
        <v>3400000000</v>
      </c>
      <c r="E91" s="109">
        <v>110</v>
      </c>
      <c r="F91" s="164">
        <v>527.95399999999995</v>
      </c>
      <c r="G91" s="164">
        <v>527.95399999999995</v>
      </c>
      <c r="H91" s="164">
        <v>527.95399999999995</v>
      </c>
      <c r="I91" s="164">
        <v>527.95399999999995</v>
      </c>
    </row>
    <row r="92" spans="1:9" s="10" customFormat="1" ht="29.25" customHeight="1" x14ac:dyDescent="0.2">
      <c r="A92" s="88"/>
      <c r="B92" s="84" t="s">
        <v>39</v>
      </c>
      <c r="C92" s="107">
        <v>702</v>
      </c>
      <c r="D92" s="108">
        <v>3400000000</v>
      </c>
      <c r="E92" s="109">
        <v>200</v>
      </c>
      <c r="F92" s="164">
        <f>F93</f>
        <v>516.75699999999995</v>
      </c>
      <c r="G92" s="164">
        <f>G93</f>
        <v>516.75699999999995</v>
      </c>
      <c r="H92" s="164">
        <f>H93</f>
        <v>516.75699999999995</v>
      </c>
      <c r="I92" s="164">
        <f>I93</f>
        <v>516.75699999999995</v>
      </c>
    </row>
    <row r="93" spans="1:9" s="10" customFormat="1" ht="29.25" customHeight="1" x14ac:dyDescent="0.2">
      <c r="A93" s="88"/>
      <c r="B93" s="84" t="s">
        <v>40</v>
      </c>
      <c r="C93" s="107">
        <v>702</v>
      </c>
      <c r="D93" s="108">
        <v>3400000000</v>
      </c>
      <c r="E93" s="109">
        <v>240</v>
      </c>
      <c r="F93" s="164">
        <v>516.75699999999995</v>
      </c>
      <c r="G93" s="164">
        <v>516.75699999999995</v>
      </c>
      <c r="H93" s="164">
        <v>516.75699999999995</v>
      </c>
      <c r="I93" s="164">
        <v>516.75699999999995</v>
      </c>
    </row>
    <row r="94" spans="1:9" customFormat="1" x14ac:dyDescent="0.2">
      <c r="A94" s="88"/>
      <c r="B94" s="102" t="s">
        <v>80</v>
      </c>
      <c r="C94" s="103">
        <v>707</v>
      </c>
      <c r="D94" s="104"/>
      <c r="E94" s="158"/>
      <c r="F94" s="163">
        <f t="shared" ref="F94:I96" si="8">F95</f>
        <v>7.19</v>
      </c>
      <c r="G94" s="163">
        <f t="shared" si="8"/>
        <v>0</v>
      </c>
      <c r="H94" s="163">
        <f t="shared" si="8"/>
        <v>7.19</v>
      </c>
      <c r="I94" s="163">
        <f t="shared" si="8"/>
        <v>0</v>
      </c>
    </row>
    <row r="95" spans="1:9" customFormat="1" ht="52.5" customHeight="1" x14ac:dyDescent="0.2">
      <c r="A95" s="88"/>
      <c r="B95" s="84" t="s">
        <v>331</v>
      </c>
      <c r="C95" s="107">
        <v>707</v>
      </c>
      <c r="D95" s="108">
        <v>3400000000</v>
      </c>
      <c r="E95" s="109"/>
      <c r="F95" s="164">
        <f t="shared" si="8"/>
        <v>7.19</v>
      </c>
      <c r="G95" s="164">
        <f t="shared" si="8"/>
        <v>0</v>
      </c>
      <c r="H95" s="164">
        <f t="shared" si="8"/>
        <v>7.19</v>
      </c>
      <c r="I95" s="164">
        <f t="shared" si="8"/>
        <v>0</v>
      </c>
    </row>
    <row r="96" spans="1:9" customFormat="1" ht="16.5" customHeight="1" x14ac:dyDescent="0.2">
      <c r="A96" s="88"/>
      <c r="B96" s="84" t="s">
        <v>45</v>
      </c>
      <c r="C96" s="107">
        <v>707</v>
      </c>
      <c r="D96" s="108">
        <v>3400000000</v>
      </c>
      <c r="E96" s="109">
        <v>500</v>
      </c>
      <c r="F96" s="164">
        <f t="shared" si="8"/>
        <v>7.19</v>
      </c>
      <c r="G96" s="164">
        <f t="shared" si="8"/>
        <v>0</v>
      </c>
      <c r="H96" s="164">
        <f t="shared" si="8"/>
        <v>7.19</v>
      </c>
      <c r="I96" s="164">
        <f t="shared" si="8"/>
        <v>0</v>
      </c>
    </row>
    <row r="97" spans="1:9" customFormat="1" x14ac:dyDescent="0.2">
      <c r="A97" s="88"/>
      <c r="B97" s="84" t="s">
        <v>46</v>
      </c>
      <c r="C97" s="107">
        <v>707</v>
      </c>
      <c r="D97" s="108">
        <v>3400000000</v>
      </c>
      <c r="E97" s="109">
        <v>540</v>
      </c>
      <c r="F97" s="164">
        <v>7.19</v>
      </c>
      <c r="G97" s="164">
        <v>0</v>
      </c>
      <c r="H97" s="164">
        <v>7.19</v>
      </c>
      <c r="I97" s="164">
        <v>0</v>
      </c>
    </row>
    <row r="98" spans="1:9" customFormat="1" ht="63.75" hidden="1" x14ac:dyDescent="0.2">
      <c r="A98" s="88"/>
      <c r="B98" s="84" t="s">
        <v>93</v>
      </c>
      <c r="C98" s="107">
        <v>707</v>
      </c>
      <c r="D98" s="108" t="s">
        <v>103</v>
      </c>
      <c r="E98" s="109">
        <v>0</v>
      </c>
      <c r="F98" s="164">
        <f>F99</f>
        <v>0</v>
      </c>
      <c r="G98" s="164">
        <f>G99</f>
        <v>0</v>
      </c>
      <c r="H98" s="164">
        <f>H99</f>
        <v>0</v>
      </c>
      <c r="I98" s="164">
        <f>I99</f>
        <v>0</v>
      </c>
    </row>
    <row r="99" spans="1:9" customFormat="1" ht="67.5" hidden="1" customHeight="1" x14ac:dyDescent="0.2">
      <c r="A99" s="88"/>
      <c r="B99" s="84" t="s">
        <v>61</v>
      </c>
      <c r="C99" s="107">
        <v>707</v>
      </c>
      <c r="D99" s="108" t="s">
        <v>95</v>
      </c>
      <c r="E99" s="109">
        <v>0</v>
      </c>
      <c r="F99" s="164">
        <f>F102</f>
        <v>0</v>
      </c>
      <c r="G99" s="164">
        <f>G102</f>
        <v>0</v>
      </c>
      <c r="H99" s="164">
        <f>H102</f>
        <v>0</v>
      </c>
      <c r="I99" s="164">
        <f>I102</f>
        <v>0</v>
      </c>
    </row>
    <row r="100" spans="1:9" customFormat="1" ht="51" hidden="1" x14ac:dyDescent="0.2">
      <c r="A100" s="88"/>
      <c r="B100" s="84" t="s">
        <v>61</v>
      </c>
      <c r="C100" s="107">
        <v>707</v>
      </c>
      <c r="D100" s="108" t="s">
        <v>23</v>
      </c>
      <c r="E100" s="109">
        <v>0</v>
      </c>
      <c r="F100" s="164">
        <v>0</v>
      </c>
      <c r="G100" s="164">
        <v>0</v>
      </c>
      <c r="H100" s="164">
        <v>0</v>
      </c>
      <c r="I100" s="164">
        <v>0</v>
      </c>
    </row>
    <row r="101" spans="1:9" customFormat="1" ht="51" hidden="1" x14ac:dyDescent="0.2">
      <c r="A101" s="88"/>
      <c r="B101" s="84" t="s">
        <v>61</v>
      </c>
      <c r="C101" s="107">
        <v>707</v>
      </c>
      <c r="D101" s="108" t="s">
        <v>23</v>
      </c>
      <c r="E101" s="109">
        <v>0</v>
      </c>
      <c r="F101" s="164">
        <v>0</v>
      </c>
      <c r="G101" s="164">
        <v>0</v>
      </c>
      <c r="H101" s="164">
        <v>0</v>
      </c>
      <c r="I101" s="164">
        <v>0</v>
      </c>
    </row>
    <row r="102" spans="1:9" customFormat="1" ht="38.25" hidden="1" x14ac:dyDescent="0.2">
      <c r="A102" s="88"/>
      <c r="B102" s="84" t="s">
        <v>62</v>
      </c>
      <c r="C102" s="107">
        <v>707</v>
      </c>
      <c r="D102" s="108" t="s">
        <v>96</v>
      </c>
      <c r="E102" s="109">
        <v>0</v>
      </c>
      <c r="F102" s="164">
        <f t="shared" ref="F102:I103" si="9">F103</f>
        <v>0</v>
      </c>
      <c r="G102" s="164">
        <f t="shared" si="9"/>
        <v>0</v>
      </c>
      <c r="H102" s="164">
        <f t="shared" si="9"/>
        <v>0</v>
      </c>
      <c r="I102" s="164">
        <f t="shared" si="9"/>
        <v>0</v>
      </c>
    </row>
    <row r="103" spans="1:9" customFormat="1" ht="25.5" hidden="1" x14ac:dyDescent="0.2">
      <c r="A103" s="88"/>
      <c r="B103" s="84" t="s">
        <v>53</v>
      </c>
      <c r="C103" s="107">
        <v>707</v>
      </c>
      <c r="D103" s="108" t="s">
        <v>96</v>
      </c>
      <c r="E103" s="109">
        <v>600</v>
      </c>
      <c r="F103" s="164">
        <f t="shared" si="9"/>
        <v>0</v>
      </c>
      <c r="G103" s="164">
        <f t="shared" si="9"/>
        <v>0</v>
      </c>
      <c r="H103" s="164">
        <f t="shared" si="9"/>
        <v>0</v>
      </c>
      <c r="I103" s="164">
        <f t="shared" si="9"/>
        <v>0</v>
      </c>
    </row>
    <row r="104" spans="1:9" customFormat="1" hidden="1" x14ac:dyDescent="0.2">
      <c r="A104" s="88"/>
      <c r="B104" s="84" t="s">
        <v>54</v>
      </c>
      <c r="C104" s="107">
        <v>707</v>
      </c>
      <c r="D104" s="108" t="s">
        <v>96</v>
      </c>
      <c r="E104" s="109">
        <v>620</v>
      </c>
      <c r="F104" s="164"/>
      <c r="G104" s="164"/>
      <c r="H104" s="164"/>
      <c r="I104" s="164"/>
    </row>
    <row r="105" spans="1:9" customFormat="1" x14ac:dyDescent="0.2">
      <c r="A105" s="88"/>
      <c r="B105" s="102" t="s">
        <v>64</v>
      </c>
      <c r="C105" s="103">
        <v>801</v>
      </c>
      <c r="D105" s="104"/>
      <c r="E105" s="158"/>
      <c r="F105" s="163">
        <f>F106+F130+F142</f>
        <v>3473.0879999999997</v>
      </c>
      <c r="G105" s="163">
        <f>G106</f>
        <v>0</v>
      </c>
      <c r="H105" s="163">
        <f>H106+H130+H142</f>
        <v>3291.1099999999997</v>
      </c>
      <c r="I105" s="163">
        <f>I106</f>
        <v>0</v>
      </c>
    </row>
    <row r="106" spans="1:9" customFormat="1" ht="52.5" customHeight="1" x14ac:dyDescent="0.2">
      <c r="A106" s="88"/>
      <c r="B106" s="84" t="s">
        <v>331</v>
      </c>
      <c r="C106" s="107">
        <v>801</v>
      </c>
      <c r="D106" s="108">
        <v>3400000000</v>
      </c>
      <c r="E106" s="109"/>
      <c r="F106" s="164">
        <f>F112+F151+F153+F155</f>
        <v>3473.0879999999997</v>
      </c>
      <c r="G106" s="164">
        <f>G112+G151+G153+G155</f>
        <v>0</v>
      </c>
      <c r="H106" s="164">
        <f>H112+H151+H153+H155</f>
        <v>3291.1099999999997</v>
      </c>
      <c r="I106" s="164">
        <f>I112+I151+I153+I155</f>
        <v>0</v>
      </c>
    </row>
    <row r="107" spans="1:9" customFormat="1" ht="38.25" hidden="1" x14ac:dyDescent="0.2">
      <c r="A107" s="88"/>
      <c r="B107" s="84" t="s">
        <v>60</v>
      </c>
      <c r="C107" s="107">
        <v>801</v>
      </c>
      <c r="D107" s="108">
        <v>3400000000</v>
      </c>
      <c r="E107" s="109">
        <v>0</v>
      </c>
      <c r="F107" s="164">
        <v>0</v>
      </c>
      <c r="G107" s="164">
        <v>0</v>
      </c>
      <c r="H107" s="164">
        <v>0</v>
      </c>
      <c r="I107" s="164">
        <v>0</v>
      </c>
    </row>
    <row r="108" spans="1:9" customFormat="1" ht="51" hidden="1" x14ac:dyDescent="0.2">
      <c r="A108" s="88"/>
      <c r="B108" s="84" t="s">
        <v>52</v>
      </c>
      <c r="C108" s="107">
        <v>801</v>
      </c>
      <c r="D108" s="108">
        <v>3400000000</v>
      </c>
      <c r="E108" s="109">
        <v>0</v>
      </c>
      <c r="F108" s="164">
        <v>0</v>
      </c>
      <c r="G108" s="164">
        <v>0</v>
      </c>
      <c r="H108" s="164">
        <v>0</v>
      </c>
      <c r="I108" s="164">
        <v>0</v>
      </c>
    </row>
    <row r="109" spans="1:9" customFormat="1" ht="51" hidden="1" x14ac:dyDescent="0.2">
      <c r="A109" s="88"/>
      <c r="B109" s="84" t="s">
        <v>52</v>
      </c>
      <c r="C109" s="107">
        <v>801</v>
      </c>
      <c r="D109" s="108">
        <v>3400000000</v>
      </c>
      <c r="E109" s="109">
        <v>0</v>
      </c>
      <c r="F109" s="164">
        <v>0</v>
      </c>
      <c r="G109" s="164">
        <v>0</v>
      </c>
      <c r="H109" s="164">
        <v>0</v>
      </c>
      <c r="I109" s="164">
        <v>0</v>
      </c>
    </row>
    <row r="110" spans="1:9" customFormat="1" ht="51" hidden="1" x14ac:dyDescent="0.2">
      <c r="A110" s="88"/>
      <c r="B110" s="84" t="s">
        <v>52</v>
      </c>
      <c r="C110" s="107">
        <v>801</v>
      </c>
      <c r="D110" s="108">
        <v>3400000000</v>
      </c>
      <c r="E110" s="109">
        <v>0</v>
      </c>
      <c r="F110" s="164">
        <v>0</v>
      </c>
      <c r="G110" s="164">
        <v>0</v>
      </c>
      <c r="H110" s="164">
        <v>0</v>
      </c>
      <c r="I110" s="164">
        <v>0</v>
      </c>
    </row>
    <row r="111" spans="1:9" customFormat="1" ht="51" hidden="1" x14ac:dyDescent="0.2">
      <c r="A111" s="88"/>
      <c r="B111" s="84" t="s">
        <v>52</v>
      </c>
      <c r="C111" s="107">
        <v>801</v>
      </c>
      <c r="D111" s="108">
        <v>3400000000</v>
      </c>
      <c r="E111" s="109">
        <v>0</v>
      </c>
      <c r="F111" s="164">
        <v>0</v>
      </c>
      <c r="G111" s="164">
        <v>0</v>
      </c>
      <c r="H111" s="164">
        <v>0</v>
      </c>
      <c r="I111" s="164">
        <v>0</v>
      </c>
    </row>
    <row r="112" spans="1:9" customFormat="1" ht="48" customHeight="1" x14ac:dyDescent="0.2">
      <c r="A112" s="88"/>
      <c r="B112" s="84" t="s">
        <v>37</v>
      </c>
      <c r="C112" s="107">
        <v>801</v>
      </c>
      <c r="D112" s="108">
        <v>3400000000</v>
      </c>
      <c r="E112" s="109">
        <v>100</v>
      </c>
      <c r="F112" s="164">
        <f>F113</f>
        <v>2704.9839999999999</v>
      </c>
      <c r="G112" s="164">
        <f>G113</f>
        <v>0</v>
      </c>
      <c r="H112" s="164">
        <f>H113</f>
        <v>2704.9839999999999</v>
      </c>
      <c r="I112" s="164">
        <f>I113</f>
        <v>0</v>
      </c>
    </row>
    <row r="113" spans="1:9" s="14" customFormat="1" ht="18" customHeight="1" x14ac:dyDescent="0.2">
      <c r="A113" s="88"/>
      <c r="B113" s="84" t="s">
        <v>73</v>
      </c>
      <c r="C113" s="107">
        <v>801</v>
      </c>
      <c r="D113" s="108">
        <v>3400000000</v>
      </c>
      <c r="E113" s="109">
        <v>110</v>
      </c>
      <c r="F113" s="164">
        <v>2704.9839999999999</v>
      </c>
      <c r="G113" s="164">
        <v>0</v>
      </c>
      <c r="H113" s="164">
        <v>2704.9839999999999</v>
      </c>
      <c r="I113" s="164">
        <v>0</v>
      </c>
    </row>
    <row r="114" spans="1:9" s="14" customFormat="1" ht="0.75" hidden="1" customHeight="1" x14ac:dyDescent="0.2">
      <c r="A114" s="88"/>
      <c r="B114" s="84" t="s">
        <v>88</v>
      </c>
      <c r="C114" s="107">
        <v>801</v>
      </c>
      <c r="D114" s="108">
        <v>3400000000</v>
      </c>
      <c r="E114" s="109">
        <v>400</v>
      </c>
      <c r="F114" s="164"/>
      <c r="G114" s="164"/>
      <c r="H114" s="164"/>
      <c r="I114" s="164"/>
    </row>
    <row r="115" spans="1:9" s="14" customFormat="1" ht="38.25" hidden="1" x14ac:dyDescent="0.2">
      <c r="A115" s="88"/>
      <c r="B115" s="84" t="s">
        <v>130</v>
      </c>
      <c r="C115" s="107">
        <v>801</v>
      </c>
      <c r="D115" s="108">
        <v>3400000000</v>
      </c>
      <c r="E115" s="109">
        <v>460</v>
      </c>
      <c r="F115" s="164"/>
      <c r="G115" s="164"/>
      <c r="H115" s="164"/>
      <c r="I115" s="164"/>
    </row>
    <row r="116" spans="1:9" customFormat="1" ht="63.75" hidden="1" x14ac:dyDescent="0.2">
      <c r="A116" s="88"/>
      <c r="B116" s="84" t="s">
        <v>93</v>
      </c>
      <c r="C116" s="107">
        <v>801</v>
      </c>
      <c r="D116" s="108">
        <v>3400000000</v>
      </c>
      <c r="E116" s="109">
        <v>0</v>
      </c>
      <c r="F116" s="164">
        <f>F117</f>
        <v>0</v>
      </c>
      <c r="G116" s="164">
        <f>G117</f>
        <v>0</v>
      </c>
      <c r="H116" s="164">
        <f>H117</f>
        <v>0</v>
      </c>
      <c r="I116" s="164">
        <f>I117</f>
        <v>0</v>
      </c>
    </row>
    <row r="117" spans="1:9" customFormat="1" ht="75" hidden="1" customHeight="1" x14ac:dyDescent="0.2">
      <c r="A117" s="88"/>
      <c r="B117" s="84" t="s">
        <v>61</v>
      </c>
      <c r="C117" s="107">
        <v>801</v>
      </c>
      <c r="D117" s="108">
        <v>3400000000</v>
      </c>
      <c r="E117" s="109">
        <v>0</v>
      </c>
      <c r="F117" s="164">
        <f>F120</f>
        <v>0</v>
      </c>
      <c r="G117" s="164">
        <f>G120</f>
        <v>0</v>
      </c>
      <c r="H117" s="164">
        <f>H120</f>
        <v>0</v>
      </c>
      <c r="I117" s="164">
        <f>I120</f>
        <v>0</v>
      </c>
    </row>
    <row r="118" spans="1:9" customFormat="1" ht="51" hidden="1" x14ac:dyDescent="0.2">
      <c r="A118" s="88"/>
      <c r="B118" s="84" t="s">
        <v>61</v>
      </c>
      <c r="C118" s="107">
        <v>801</v>
      </c>
      <c r="D118" s="108">
        <v>3400000000</v>
      </c>
      <c r="E118" s="109">
        <v>0</v>
      </c>
      <c r="F118" s="164">
        <v>0</v>
      </c>
      <c r="G118" s="164">
        <v>0</v>
      </c>
      <c r="H118" s="164">
        <v>0</v>
      </c>
      <c r="I118" s="164">
        <v>0</v>
      </c>
    </row>
    <row r="119" spans="1:9" customFormat="1" ht="0.75" hidden="1" customHeight="1" x14ac:dyDescent="0.2">
      <c r="A119" s="88"/>
      <c r="B119" s="84" t="s">
        <v>61</v>
      </c>
      <c r="C119" s="107">
        <v>801</v>
      </c>
      <c r="D119" s="108">
        <v>3400000000</v>
      </c>
      <c r="E119" s="109">
        <v>0</v>
      </c>
      <c r="F119" s="164">
        <v>0</v>
      </c>
      <c r="G119" s="164">
        <v>0</v>
      </c>
      <c r="H119" s="164">
        <v>0</v>
      </c>
      <c r="I119" s="164">
        <v>0</v>
      </c>
    </row>
    <row r="120" spans="1:9" customFormat="1" ht="56.25" hidden="1" customHeight="1" x14ac:dyDescent="0.2">
      <c r="A120" s="88"/>
      <c r="B120" s="84" t="s">
        <v>62</v>
      </c>
      <c r="C120" s="107">
        <v>801</v>
      </c>
      <c r="D120" s="108">
        <v>3400000000</v>
      </c>
      <c r="E120" s="109">
        <v>0</v>
      </c>
      <c r="F120" s="164">
        <f t="shared" ref="F120:I121" si="10">F121</f>
        <v>0</v>
      </c>
      <c r="G120" s="164">
        <f t="shared" si="10"/>
        <v>0</v>
      </c>
      <c r="H120" s="164">
        <f t="shared" si="10"/>
        <v>0</v>
      </c>
      <c r="I120" s="164">
        <f t="shared" si="10"/>
        <v>0</v>
      </c>
    </row>
    <row r="121" spans="1:9" customFormat="1" ht="40.5" hidden="1" customHeight="1" x14ac:dyDescent="0.2">
      <c r="A121" s="88"/>
      <c r="B121" s="84" t="s">
        <v>53</v>
      </c>
      <c r="C121" s="107">
        <v>801</v>
      </c>
      <c r="D121" s="108">
        <v>3400000000</v>
      </c>
      <c r="E121" s="109">
        <v>600</v>
      </c>
      <c r="F121" s="164">
        <f t="shared" si="10"/>
        <v>0</v>
      </c>
      <c r="G121" s="164">
        <f t="shared" si="10"/>
        <v>0</v>
      </c>
      <c r="H121" s="164">
        <f t="shared" si="10"/>
        <v>0</v>
      </c>
      <c r="I121" s="164">
        <f t="shared" si="10"/>
        <v>0</v>
      </c>
    </row>
    <row r="122" spans="1:9" s="14" customFormat="1" hidden="1" x14ac:dyDescent="0.2">
      <c r="A122" s="88"/>
      <c r="B122" s="84" t="s">
        <v>54</v>
      </c>
      <c r="C122" s="107">
        <v>801</v>
      </c>
      <c r="D122" s="108">
        <v>3400000000</v>
      </c>
      <c r="E122" s="109">
        <v>620</v>
      </c>
      <c r="F122" s="164"/>
      <c r="G122" s="164"/>
      <c r="H122" s="164"/>
      <c r="I122" s="164"/>
    </row>
    <row r="123" spans="1:9" customFormat="1" ht="63.75" hidden="1" x14ac:dyDescent="0.2">
      <c r="A123" s="88"/>
      <c r="B123" s="84" t="s">
        <v>93</v>
      </c>
      <c r="C123" s="107">
        <v>801</v>
      </c>
      <c r="D123" s="108">
        <v>3400000000</v>
      </c>
      <c r="E123" s="109">
        <v>0</v>
      </c>
      <c r="F123" s="164">
        <f>F124</f>
        <v>0</v>
      </c>
      <c r="G123" s="164">
        <f>G124</f>
        <v>0</v>
      </c>
      <c r="H123" s="164">
        <f>H124</f>
        <v>0</v>
      </c>
      <c r="I123" s="164">
        <f>I124</f>
        <v>0</v>
      </c>
    </row>
    <row r="124" spans="1:9" customFormat="1" ht="68.849999999999994" hidden="1" customHeight="1" x14ac:dyDescent="0.2">
      <c r="A124" s="88"/>
      <c r="B124" s="84" t="s">
        <v>61</v>
      </c>
      <c r="C124" s="107">
        <v>801</v>
      </c>
      <c r="D124" s="108">
        <v>3400000000</v>
      </c>
      <c r="E124" s="109">
        <v>0</v>
      </c>
      <c r="F124" s="164">
        <f>F127</f>
        <v>0</v>
      </c>
      <c r="G124" s="164">
        <f>G127</f>
        <v>0</v>
      </c>
      <c r="H124" s="164">
        <f>H127</f>
        <v>0</v>
      </c>
      <c r="I124" s="164">
        <f>I127</f>
        <v>0</v>
      </c>
    </row>
    <row r="125" spans="1:9" customFormat="1" ht="51" hidden="1" x14ac:dyDescent="0.2">
      <c r="A125" s="88"/>
      <c r="B125" s="84" t="s">
        <v>61</v>
      </c>
      <c r="C125" s="107">
        <v>801</v>
      </c>
      <c r="D125" s="108">
        <v>3400000000</v>
      </c>
      <c r="E125" s="109">
        <v>0</v>
      </c>
      <c r="F125" s="164">
        <v>0</v>
      </c>
      <c r="G125" s="164">
        <v>0</v>
      </c>
      <c r="H125" s="164">
        <v>0</v>
      </c>
      <c r="I125" s="164">
        <v>0</v>
      </c>
    </row>
    <row r="126" spans="1:9" customFormat="1" ht="51" hidden="1" x14ac:dyDescent="0.2">
      <c r="A126" s="88"/>
      <c r="B126" s="84" t="s">
        <v>61</v>
      </c>
      <c r="C126" s="107">
        <v>801</v>
      </c>
      <c r="D126" s="108">
        <v>3400000000</v>
      </c>
      <c r="E126" s="109">
        <v>0</v>
      </c>
      <c r="F126" s="164">
        <v>0</v>
      </c>
      <c r="G126" s="164">
        <v>0</v>
      </c>
      <c r="H126" s="164">
        <v>0</v>
      </c>
      <c r="I126" s="164">
        <v>0</v>
      </c>
    </row>
    <row r="127" spans="1:9" customFormat="1" ht="51.75" hidden="1" customHeight="1" x14ac:dyDescent="0.2">
      <c r="A127" s="88"/>
      <c r="B127" s="84" t="s">
        <v>62</v>
      </c>
      <c r="C127" s="107">
        <v>801</v>
      </c>
      <c r="D127" s="108">
        <v>3400000000</v>
      </c>
      <c r="E127" s="109">
        <v>0</v>
      </c>
      <c r="F127" s="164">
        <f t="shared" ref="F127:I128" si="11">F128</f>
        <v>0</v>
      </c>
      <c r="G127" s="164">
        <f t="shared" si="11"/>
        <v>0</v>
      </c>
      <c r="H127" s="164">
        <f t="shared" si="11"/>
        <v>0</v>
      </c>
      <c r="I127" s="164">
        <f t="shared" si="11"/>
        <v>0</v>
      </c>
    </row>
    <row r="128" spans="1:9" customFormat="1" ht="37.5" hidden="1" customHeight="1" x14ac:dyDescent="0.2">
      <c r="A128" s="88"/>
      <c r="B128" s="84" t="s">
        <v>53</v>
      </c>
      <c r="C128" s="107">
        <v>801</v>
      </c>
      <c r="D128" s="108">
        <v>3400000000</v>
      </c>
      <c r="E128" s="109">
        <v>600</v>
      </c>
      <c r="F128" s="164">
        <f t="shared" si="11"/>
        <v>0</v>
      </c>
      <c r="G128" s="164">
        <f t="shared" si="11"/>
        <v>0</v>
      </c>
      <c r="H128" s="164">
        <f t="shared" si="11"/>
        <v>0</v>
      </c>
      <c r="I128" s="164">
        <f t="shared" si="11"/>
        <v>0</v>
      </c>
    </row>
    <row r="129" spans="1:9" s="14" customFormat="1" hidden="1" x14ac:dyDescent="0.2">
      <c r="A129" s="88"/>
      <c r="B129" s="116" t="s">
        <v>54</v>
      </c>
      <c r="C129" s="107">
        <v>801</v>
      </c>
      <c r="D129" s="108">
        <v>3400000000</v>
      </c>
      <c r="E129" s="109">
        <v>620</v>
      </c>
      <c r="F129" s="164"/>
      <c r="G129" s="164"/>
      <c r="H129" s="164"/>
      <c r="I129" s="164"/>
    </row>
    <row r="130" spans="1:9" s="14" customFormat="1" hidden="1" x14ac:dyDescent="0.2">
      <c r="A130" s="88"/>
      <c r="B130" s="84" t="s">
        <v>48</v>
      </c>
      <c r="C130" s="107">
        <v>801</v>
      </c>
      <c r="D130" s="108">
        <v>3400000000</v>
      </c>
      <c r="E130" s="109"/>
      <c r="F130" s="164">
        <f>F131</f>
        <v>0</v>
      </c>
      <c r="G130" s="164">
        <f>G131</f>
        <v>0</v>
      </c>
      <c r="H130" s="164">
        <f>H131</f>
        <v>0</v>
      </c>
      <c r="I130" s="164">
        <f>I131</f>
        <v>0</v>
      </c>
    </row>
    <row r="131" spans="1:9" s="14" customFormat="1" ht="63.75" hidden="1" x14ac:dyDescent="0.2">
      <c r="A131" s="88"/>
      <c r="B131" s="84" t="s">
        <v>81</v>
      </c>
      <c r="C131" s="107">
        <v>801</v>
      </c>
      <c r="D131" s="108">
        <v>3400000000</v>
      </c>
      <c r="E131" s="109"/>
      <c r="F131" s="164">
        <f t="shared" ref="F131:I133" si="12">F132</f>
        <v>0</v>
      </c>
      <c r="G131" s="164">
        <f t="shared" si="12"/>
        <v>0</v>
      </c>
      <c r="H131" s="164">
        <f t="shared" si="12"/>
        <v>0</v>
      </c>
      <c r="I131" s="164">
        <f t="shared" si="12"/>
        <v>0</v>
      </c>
    </row>
    <row r="132" spans="1:9" s="14" customFormat="1" ht="63.75" hidden="1" x14ac:dyDescent="0.2">
      <c r="A132" s="88"/>
      <c r="B132" s="84" t="s">
        <v>120</v>
      </c>
      <c r="C132" s="107">
        <v>801</v>
      </c>
      <c r="D132" s="108">
        <v>3400000000</v>
      </c>
      <c r="E132" s="109"/>
      <c r="F132" s="164">
        <f t="shared" si="12"/>
        <v>0</v>
      </c>
      <c r="G132" s="164">
        <f t="shared" si="12"/>
        <v>0</v>
      </c>
      <c r="H132" s="164">
        <f t="shared" si="12"/>
        <v>0</v>
      </c>
      <c r="I132" s="164">
        <f t="shared" si="12"/>
        <v>0</v>
      </c>
    </row>
    <row r="133" spans="1:9" s="14" customFormat="1" ht="25.5" hidden="1" x14ac:dyDescent="0.2">
      <c r="A133" s="88"/>
      <c r="B133" s="84" t="s">
        <v>53</v>
      </c>
      <c r="C133" s="107">
        <v>801</v>
      </c>
      <c r="D133" s="108">
        <v>3400000000</v>
      </c>
      <c r="E133" s="109">
        <v>600</v>
      </c>
      <c r="F133" s="164">
        <f t="shared" si="12"/>
        <v>0</v>
      </c>
      <c r="G133" s="164">
        <f t="shared" si="12"/>
        <v>0</v>
      </c>
      <c r="H133" s="164">
        <f t="shared" si="12"/>
        <v>0</v>
      </c>
      <c r="I133" s="164">
        <f t="shared" si="12"/>
        <v>0</v>
      </c>
    </row>
    <row r="134" spans="1:9" s="14" customFormat="1" hidden="1" x14ac:dyDescent="0.2">
      <c r="A134" s="88"/>
      <c r="B134" s="84" t="s">
        <v>54</v>
      </c>
      <c r="C134" s="107">
        <v>801</v>
      </c>
      <c r="D134" s="108">
        <v>3400000000</v>
      </c>
      <c r="E134" s="109">
        <v>620</v>
      </c>
      <c r="F134" s="164"/>
      <c r="G134" s="164"/>
      <c r="H134" s="164"/>
      <c r="I134" s="164"/>
    </row>
    <row r="135" spans="1:9" s="15" customFormat="1" hidden="1" x14ac:dyDescent="0.2">
      <c r="A135" s="157"/>
      <c r="B135" s="102" t="s">
        <v>115</v>
      </c>
      <c r="C135" s="103">
        <v>900</v>
      </c>
      <c r="D135" s="108">
        <v>3400000000</v>
      </c>
      <c r="E135" s="158"/>
      <c r="F135" s="163">
        <f>F136</f>
        <v>0</v>
      </c>
      <c r="G135" s="163">
        <f>G136</f>
        <v>0</v>
      </c>
      <c r="H135" s="163">
        <f>H136</f>
        <v>1</v>
      </c>
      <c r="I135" s="163">
        <f>I136</f>
        <v>0</v>
      </c>
    </row>
    <row r="136" spans="1:9" s="15" customFormat="1" ht="0.75" hidden="1" customHeight="1" x14ac:dyDescent="0.2">
      <c r="A136" s="157"/>
      <c r="B136" s="117" t="s">
        <v>116</v>
      </c>
      <c r="C136" s="103">
        <v>909</v>
      </c>
      <c r="D136" s="108">
        <v>3400000000</v>
      </c>
      <c r="E136" s="158"/>
      <c r="F136" s="163">
        <f>F137</f>
        <v>0</v>
      </c>
      <c r="G136" s="163">
        <f t="shared" ref="G136:I137" si="13">G137</f>
        <v>0</v>
      </c>
      <c r="H136" s="163">
        <f>H137</f>
        <v>1</v>
      </c>
      <c r="I136" s="163">
        <f t="shared" si="13"/>
        <v>0</v>
      </c>
    </row>
    <row r="137" spans="1:9" customFormat="1" ht="38.25" hidden="1" x14ac:dyDescent="0.2">
      <c r="A137" s="88"/>
      <c r="B137" s="84" t="s">
        <v>104</v>
      </c>
      <c r="C137" s="107">
        <v>909</v>
      </c>
      <c r="D137" s="108">
        <v>3400000000</v>
      </c>
      <c r="E137" s="109"/>
      <c r="F137" s="164">
        <f>F138</f>
        <v>0</v>
      </c>
      <c r="G137" s="164">
        <f t="shared" si="13"/>
        <v>0</v>
      </c>
      <c r="H137" s="164">
        <f>H138</f>
        <v>1</v>
      </c>
      <c r="I137" s="164">
        <f t="shared" si="13"/>
        <v>0</v>
      </c>
    </row>
    <row r="138" spans="1:9" customFormat="1" ht="63.75" hidden="1" x14ac:dyDescent="0.2">
      <c r="A138" s="88"/>
      <c r="B138" s="84" t="s">
        <v>65</v>
      </c>
      <c r="C138" s="107">
        <v>909</v>
      </c>
      <c r="D138" s="108">
        <v>3400000000</v>
      </c>
      <c r="E138" s="109"/>
      <c r="F138" s="164">
        <f>F139</f>
        <v>0</v>
      </c>
      <c r="G138" s="164">
        <f>G141</f>
        <v>0</v>
      </c>
      <c r="H138" s="164">
        <f>H139</f>
        <v>1</v>
      </c>
      <c r="I138" s="164">
        <f>I141</f>
        <v>0</v>
      </c>
    </row>
    <row r="139" spans="1:9" customFormat="1" ht="25.5" hidden="1" x14ac:dyDescent="0.2">
      <c r="A139" s="88"/>
      <c r="B139" s="84" t="s">
        <v>105</v>
      </c>
      <c r="C139" s="107">
        <v>909</v>
      </c>
      <c r="D139" s="108">
        <v>3400000000</v>
      </c>
      <c r="E139" s="109"/>
      <c r="F139" s="164">
        <f>F140</f>
        <v>0</v>
      </c>
      <c r="G139" s="164"/>
      <c r="H139" s="164">
        <f>H140</f>
        <v>1</v>
      </c>
      <c r="I139" s="164"/>
    </row>
    <row r="140" spans="1:9" customFormat="1" ht="25.5" hidden="1" x14ac:dyDescent="0.2">
      <c r="A140" s="88"/>
      <c r="B140" s="84" t="s">
        <v>88</v>
      </c>
      <c r="C140" s="107">
        <v>909</v>
      </c>
      <c r="D140" s="108">
        <v>3400000000</v>
      </c>
      <c r="E140" s="109">
        <v>400</v>
      </c>
      <c r="F140" s="164">
        <f>F141</f>
        <v>0</v>
      </c>
      <c r="G140" s="164"/>
      <c r="H140" s="164">
        <f>H141</f>
        <v>1</v>
      </c>
      <c r="I140" s="164"/>
    </row>
    <row r="141" spans="1:9" customFormat="1" hidden="1" x14ac:dyDescent="0.2">
      <c r="A141" s="88"/>
      <c r="B141" s="84" t="s">
        <v>89</v>
      </c>
      <c r="C141" s="107">
        <v>909</v>
      </c>
      <c r="D141" s="108">
        <v>3400000000</v>
      </c>
      <c r="E141" s="109">
        <v>410</v>
      </c>
      <c r="F141" s="164">
        <v>0</v>
      </c>
      <c r="G141" s="164"/>
      <c r="H141" s="164">
        <v>1</v>
      </c>
      <c r="I141" s="164"/>
    </row>
    <row r="142" spans="1:9" customFormat="1" ht="0.75" hidden="1" customHeight="1" x14ac:dyDescent="0.2">
      <c r="A142" s="88"/>
      <c r="B142" s="84" t="s">
        <v>125</v>
      </c>
      <c r="C142" s="107">
        <v>801</v>
      </c>
      <c r="D142" s="108">
        <v>3400000000</v>
      </c>
      <c r="E142" s="109"/>
      <c r="F142" s="164">
        <f>F143+F147</f>
        <v>0</v>
      </c>
      <c r="G142" s="164">
        <f>G143+G147</f>
        <v>0</v>
      </c>
      <c r="H142" s="164">
        <f>H143+H147</f>
        <v>0</v>
      </c>
      <c r="I142" s="164">
        <f>I143+I147</f>
        <v>0</v>
      </c>
    </row>
    <row r="143" spans="1:9" customFormat="1" ht="63.75" hidden="1" x14ac:dyDescent="0.2">
      <c r="A143" s="88"/>
      <c r="B143" s="84" t="s">
        <v>81</v>
      </c>
      <c r="C143" s="107">
        <v>801</v>
      </c>
      <c r="D143" s="108">
        <v>3400000000</v>
      </c>
      <c r="E143" s="109"/>
      <c r="F143" s="164">
        <f>F144</f>
        <v>0</v>
      </c>
      <c r="G143" s="164">
        <f>G144</f>
        <v>0</v>
      </c>
      <c r="H143" s="164">
        <f>H144</f>
        <v>0</v>
      </c>
      <c r="I143" s="164">
        <f>I144</f>
        <v>0</v>
      </c>
    </row>
    <row r="144" spans="1:9" customFormat="1" ht="25.5" hidden="1" x14ac:dyDescent="0.2">
      <c r="A144" s="88"/>
      <c r="B144" s="84" t="s">
        <v>92</v>
      </c>
      <c r="C144" s="107">
        <v>801</v>
      </c>
      <c r="D144" s="108">
        <v>3400000000</v>
      </c>
      <c r="E144" s="109"/>
      <c r="F144" s="164">
        <f>F145</f>
        <v>0</v>
      </c>
      <c r="G144" s="164">
        <f t="shared" ref="G144:I145" si="14">G145</f>
        <v>0</v>
      </c>
      <c r="H144" s="164">
        <f>H145</f>
        <v>0</v>
      </c>
      <c r="I144" s="164">
        <f t="shared" si="14"/>
        <v>0</v>
      </c>
    </row>
    <row r="145" spans="1:9" customFormat="1" ht="25.5" hidden="1" x14ac:dyDescent="0.2">
      <c r="A145" s="88"/>
      <c r="B145" s="118" t="s">
        <v>88</v>
      </c>
      <c r="C145" s="107">
        <v>801</v>
      </c>
      <c r="D145" s="108">
        <v>3400000000</v>
      </c>
      <c r="E145" s="109">
        <v>400</v>
      </c>
      <c r="F145" s="164">
        <f>F146</f>
        <v>0</v>
      </c>
      <c r="G145" s="164">
        <f t="shared" si="14"/>
        <v>0</v>
      </c>
      <c r="H145" s="164">
        <f>H146</f>
        <v>0</v>
      </c>
      <c r="I145" s="164">
        <f t="shared" si="14"/>
        <v>0</v>
      </c>
    </row>
    <row r="146" spans="1:9" customFormat="1" ht="38.25" hidden="1" x14ac:dyDescent="0.2">
      <c r="A146" s="88"/>
      <c r="B146" s="84" t="s">
        <v>138</v>
      </c>
      <c r="C146" s="107">
        <v>801</v>
      </c>
      <c r="D146" s="108">
        <v>3400000000</v>
      </c>
      <c r="E146" s="109">
        <v>465</v>
      </c>
      <c r="F146" s="164"/>
      <c r="G146" s="164"/>
      <c r="H146" s="164"/>
      <c r="I146" s="164"/>
    </row>
    <row r="147" spans="1:9" customFormat="1" ht="76.5" hidden="1" x14ac:dyDescent="0.2">
      <c r="A147" s="88"/>
      <c r="B147" s="84" t="s">
        <v>58</v>
      </c>
      <c r="C147" s="107">
        <v>801</v>
      </c>
      <c r="D147" s="108">
        <v>3400000000</v>
      </c>
      <c r="E147" s="109"/>
      <c r="F147" s="164">
        <f>F148</f>
        <v>0</v>
      </c>
      <c r="G147" s="164"/>
      <c r="H147" s="164">
        <f>H148</f>
        <v>0</v>
      </c>
      <c r="I147" s="164"/>
    </row>
    <row r="148" spans="1:9" customFormat="1" ht="51" hidden="1" x14ac:dyDescent="0.2">
      <c r="A148" s="88"/>
      <c r="B148" s="84" t="s">
        <v>129</v>
      </c>
      <c r="C148" s="107">
        <v>801</v>
      </c>
      <c r="D148" s="108">
        <v>3400000000</v>
      </c>
      <c r="E148" s="109"/>
      <c r="F148" s="164">
        <f>F149</f>
        <v>0</v>
      </c>
      <c r="G148" s="164"/>
      <c r="H148" s="164">
        <f>H149</f>
        <v>0</v>
      </c>
      <c r="I148" s="164"/>
    </row>
    <row r="149" spans="1:9" customFormat="1" ht="25.5" hidden="1" x14ac:dyDescent="0.2">
      <c r="A149" s="88"/>
      <c r="B149" s="118" t="s">
        <v>88</v>
      </c>
      <c r="C149" s="107">
        <v>801</v>
      </c>
      <c r="D149" s="108">
        <v>3400000000</v>
      </c>
      <c r="E149" s="109">
        <v>400</v>
      </c>
      <c r="F149" s="164"/>
      <c r="G149" s="164"/>
      <c r="H149" s="164"/>
      <c r="I149" s="164"/>
    </row>
    <row r="150" spans="1:9" customFormat="1" ht="38.25" hidden="1" x14ac:dyDescent="0.2">
      <c r="A150" s="88"/>
      <c r="B150" s="84" t="s">
        <v>138</v>
      </c>
      <c r="C150" s="107">
        <v>801</v>
      </c>
      <c r="D150" s="108">
        <v>3400000000</v>
      </c>
      <c r="E150" s="109">
        <v>465</v>
      </c>
      <c r="F150" s="164"/>
      <c r="G150" s="164"/>
      <c r="H150" s="164"/>
      <c r="I150" s="164"/>
    </row>
    <row r="151" spans="1:9" customFormat="1" ht="25.5" customHeight="1" x14ac:dyDescent="0.2">
      <c r="A151" s="88"/>
      <c r="B151" s="84" t="s">
        <v>39</v>
      </c>
      <c r="C151" s="107">
        <v>801</v>
      </c>
      <c r="D151" s="108">
        <v>3400000000</v>
      </c>
      <c r="E151" s="109">
        <v>200</v>
      </c>
      <c r="F151" s="164">
        <f>F152</f>
        <v>699.85699999999997</v>
      </c>
      <c r="G151" s="164">
        <f>G152</f>
        <v>0</v>
      </c>
      <c r="H151" s="164">
        <f>H152</f>
        <v>517.87900000000002</v>
      </c>
      <c r="I151" s="164">
        <f>I152</f>
        <v>0</v>
      </c>
    </row>
    <row r="152" spans="1:9" customFormat="1" ht="30" customHeight="1" x14ac:dyDescent="0.2">
      <c r="A152" s="88"/>
      <c r="B152" s="84" t="s">
        <v>40</v>
      </c>
      <c r="C152" s="107">
        <v>801</v>
      </c>
      <c r="D152" s="108">
        <v>3400000000</v>
      </c>
      <c r="E152" s="109">
        <v>240</v>
      </c>
      <c r="F152" s="164">
        <v>699.85699999999997</v>
      </c>
      <c r="G152" s="164">
        <v>0</v>
      </c>
      <c r="H152" s="164">
        <v>517.87900000000002</v>
      </c>
      <c r="I152" s="164">
        <v>0</v>
      </c>
    </row>
    <row r="153" spans="1:9" customFormat="1" x14ac:dyDescent="0.2">
      <c r="A153" s="88"/>
      <c r="B153" s="84" t="s">
        <v>45</v>
      </c>
      <c r="C153" s="107">
        <v>801</v>
      </c>
      <c r="D153" s="108">
        <v>3400000000</v>
      </c>
      <c r="E153" s="109">
        <v>500</v>
      </c>
      <c r="F153" s="164">
        <f>F154</f>
        <v>39.892000000000003</v>
      </c>
      <c r="G153" s="164">
        <f>G154</f>
        <v>0</v>
      </c>
      <c r="H153" s="164">
        <f>H154</f>
        <v>39.892000000000003</v>
      </c>
      <c r="I153" s="164">
        <f>I154</f>
        <v>0</v>
      </c>
    </row>
    <row r="154" spans="1:9" customFormat="1" x14ac:dyDescent="0.2">
      <c r="A154" s="88"/>
      <c r="B154" s="84" t="s">
        <v>46</v>
      </c>
      <c r="C154" s="107">
        <v>801</v>
      </c>
      <c r="D154" s="108">
        <v>3400000000</v>
      </c>
      <c r="E154" s="109">
        <v>540</v>
      </c>
      <c r="F154" s="164">
        <v>39.892000000000003</v>
      </c>
      <c r="G154" s="164">
        <v>0</v>
      </c>
      <c r="H154" s="164">
        <v>39.892000000000003</v>
      </c>
      <c r="I154" s="164">
        <v>0</v>
      </c>
    </row>
    <row r="155" spans="1:9" customFormat="1" x14ac:dyDescent="0.2">
      <c r="A155" s="88"/>
      <c r="B155" s="84" t="s">
        <v>41</v>
      </c>
      <c r="C155" s="107">
        <v>801</v>
      </c>
      <c r="D155" s="108">
        <v>3400000000</v>
      </c>
      <c r="E155" s="109">
        <v>800</v>
      </c>
      <c r="F155" s="164">
        <f>F156</f>
        <v>28.355</v>
      </c>
      <c r="G155" s="164">
        <f>G156</f>
        <v>0</v>
      </c>
      <c r="H155" s="164">
        <f>H156</f>
        <v>28.355</v>
      </c>
      <c r="I155" s="164">
        <f>I156</f>
        <v>0</v>
      </c>
    </row>
    <row r="156" spans="1:9" customFormat="1" x14ac:dyDescent="0.2">
      <c r="A156" s="88"/>
      <c r="B156" s="84" t="s">
        <v>42</v>
      </c>
      <c r="C156" s="107">
        <v>801</v>
      </c>
      <c r="D156" s="108">
        <v>3400000000</v>
      </c>
      <c r="E156" s="109">
        <v>850</v>
      </c>
      <c r="F156" s="164">
        <v>28.355</v>
      </c>
      <c r="G156" s="164">
        <v>0</v>
      </c>
      <c r="H156" s="164">
        <v>28.355</v>
      </c>
      <c r="I156" s="164">
        <v>0</v>
      </c>
    </row>
    <row r="157" spans="1:9" customFormat="1" ht="38.25" hidden="1" x14ac:dyDescent="0.2">
      <c r="A157" s="88"/>
      <c r="B157" s="84" t="s">
        <v>134</v>
      </c>
      <c r="C157" s="107">
        <v>1006</v>
      </c>
      <c r="D157" s="108">
        <v>3400000000</v>
      </c>
      <c r="E157" s="109"/>
      <c r="F157" s="164">
        <f>F158</f>
        <v>0</v>
      </c>
      <c r="G157" s="164">
        <f>G159</f>
        <v>0</v>
      </c>
      <c r="H157" s="164">
        <f>H158</f>
        <v>0</v>
      </c>
      <c r="I157" s="164">
        <f>I159</f>
        <v>0</v>
      </c>
    </row>
    <row r="158" spans="1:9" customFormat="1" ht="38.25" hidden="1" x14ac:dyDescent="0.2">
      <c r="A158" s="88"/>
      <c r="B158" s="50" t="s">
        <v>133</v>
      </c>
      <c r="C158" s="107">
        <v>1006</v>
      </c>
      <c r="D158" s="108">
        <v>3400000000</v>
      </c>
      <c r="E158" s="109"/>
      <c r="F158" s="164">
        <f>F159</f>
        <v>0</v>
      </c>
      <c r="G158" s="164">
        <f>G159</f>
        <v>0</v>
      </c>
      <c r="H158" s="164">
        <f>H159</f>
        <v>0</v>
      </c>
      <c r="I158" s="164">
        <f>I159</f>
        <v>0</v>
      </c>
    </row>
    <row r="159" spans="1:9" customFormat="1" ht="25.5" hidden="1" x14ac:dyDescent="0.2">
      <c r="A159" s="88"/>
      <c r="B159" s="84" t="s">
        <v>53</v>
      </c>
      <c r="C159" s="107">
        <v>1006</v>
      </c>
      <c r="D159" s="108">
        <v>3400000000</v>
      </c>
      <c r="E159" s="109">
        <v>600</v>
      </c>
      <c r="F159" s="164">
        <f>F160</f>
        <v>0</v>
      </c>
      <c r="G159" s="164">
        <f>G160</f>
        <v>0</v>
      </c>
      <c r="H159" s="164">
        <f>H160</f>
        <v>0</v>
      </c>
      <c r="I159" s="164">
        <f>I160</f>
        <v>0</v>
      </c>
    </row>
    <row r="160" spans="1:9" customFormat="1" hidden="1" x14ac:dyDescent="0.2">
      <c r="A160" s="88"/>
      <c r="B160" s="84" t="s">
        <v>54</v>
      </c>
      <c r="C160" s="107">
        <v>1006</v>
      </c>
      <c r="D160" s="108">
        <v>3400000000</v>
      </c>
      <c r="E160" s="109">
        <v>620</v>
      </c>
      <c r="F160" s="164"/>
      <c r="G160" s="164"/>
      <c r="H160" s="164"/>
      <c r="I160" s="164"/>
    </row>
    <row r="161" spans="1:9" customFormat="1" ht="76.5" hidden="1" x14ac:dyDescent="0.2">
      <c r="A161" s="88"/>
      <c r="B161" s="84" t="s">
        <v>58</v>
      </c>
      <c r="C161" s="107">
        <v>1006</v>
      </c>
      <c r="D161" s="108">
        <v>3400000000</v>
      </c>
      <c r="E161" s="109"/>
      <c r="F161" s="164">
        <f>F162</f>
        <v>0</v>
      </c>
      <c r="G161" s="164"/>
      <c r="H161" s="164">
        <f>H162</f>
        <v>0</v>
      </c>
      <c r="I161" s="164"/>
    </row>
    <row r="162" spans="1:9" customFormat="1" ht="38.25" hidden="1" x14ac:dyDescent="0.2">
      <c r="A162" s="88"/>
      <c r="B162" s="84" t="s">
        <v>137</v>
      </c>
      <c r="C162" s="107">
        <v>1006</v>
      </c>
      <c r="D162" s="108">
        <v>3400000000</v>
      </c>
      <c r="E162" s="109"/>
      <c r="F162" s="164">
        <f>F163</f>
        <v>0</v>
      </c>
      <c r="G162" s="164"/>
      <c r="H162" s="164">
        <f>H163</f>
        <v>0</v>
      </c>
      <c r="I162" s="164"/>
    </row>
    <row r="163" spans="1:9" customFormat="1" ht="25.5" hidden="1" x14ac:dyDescent="0.2">
      <c r="A163" s="88"/>
      <c r="B163" s="84" t="s">
        <v>53</v>
      </c>
      <c r="C163" s="107">
        <v>1006</v>
      </c>
      <c r="D163" s="108">
        <v>3400000000</v>
      </c>
      <c r="E163" s="109">
        <v>600</v>
      </c>
      <c r="F163" s="164">
        <f>F164</f>
        <v>0</v>
      </c>
      <c r="G163" s="164"/>
      <c r="H163" s="164">
        <f>H164</f>
        <v>0</v>
      </c>
      <c r="I163" s="164"/>
    </row>
    <row r="164" spans="1:9" customFormat="1" hidden="1" x14ac:dyDescent="0.2">
      <c r="A164" s="88"/>
      <c r="B164" s="84" t="s">
        <v>54</v>
      </c>
      <c r="C164" s="107">
        <v>1006</v>
      </c>
      <c r="D164" s="108">
        <v>3400000000</v>
      </c>
      <c r="E164" s="109">
        <v>620</v>
      </c>
      <c r="F164" s="164"/>
      <c r="G164" s="164"/>
      <c r="H164" s="164"/>
      <c r="I164" s="164"/>
    </row>
    <row r="165" spans="1:9" customFormat="1" x14ac:dyDescent="0.2">
      <c r="A165" s="88"/>
      <c r="B165" s="102" t="s">
        <v>69</v>
      </c>
      <c r="C165" s="103">
        <v>1101</v>
      </c>
      <c r="D165" s="108"/>
      <c r="E165" s="158"/>
      <c r="F165" s="163">
        <f>F166</f>
        <v>8.6199999999999992</v>
      </c>
      <c r="G165" s="163">
        <f>G166</f>
        <v>0</v>
      </c>
      <c r="H165" s="163">
        <f>H166</f>
        <v>8.6199999999999992</v>
      </c>
      <c r="I165" s="163">
        <f>I166</f>
        <v>0</v>
      </c>
    </row>
    <row r="166" spans="1:9" customFormat="1" ht="53.25" customHeight="1" x14ac:dyDescent="0.2">
      <c r="A166" s="88"/>
      <c r="B166" s="84" t="s">
        <v>331</v>
      </c>
      <c r="C166" s="107">
        <v>1101</v>
      </c>
      <c r="D166" s="108">
        <v>3400000000</v>
      </c>
      <c r="E166" s="109"/>
      <c r="F166" s="164">
        <f>F172</f>
        <v>8.6199999999999992</v>
      </c>
      <c r="G166" s="164">
        <f>G172</f>
        <v>0</v>
      </c>
      <c r="H166" s="164">
        <f>H172</f>
        <v>8.6199999999999992</v>
      </c>
      <c r="I166" s="164">
        <f>I172</f>
        <v>0</v>
      </c>
    </row>
    <row r="167" spans="1:9" customFormat="1" ht="38.25" hidden="1" x14ac:dyDescent="0.2">
      <c r="A167" s="88"/>
      <c r="B167" s="84" t="s">
        <v>60</v>
      </c>
      <c r="C167" s="107">
        <v>1101</v>
      </c>
      <c r="D167" s="108">
        <v>3400000000</v>
      </c>
      <c r="E167" s="109">
        <v>0</v>
      </c>
      <c r="F167" s="164">
        <v>0</v>
      </c>
      <c r="G167" s="164">
        <v>1</v>
      </c>
      <c r="H167" s="164">
        <v>2</v>
      </c>
      <c r="I167" s="164">
        <v>3</v>
      </c>
    </row>
    <row r="168" spans="1:9" customFormat="1" ht="51" hidden="1" x14ac:dyDescent="0.2">
      <c r="A168" s="88"/>
      <c r="B168" s="84" t="s">
        <v>52</v>
      </c>
      <c r="C168" s="107">
        <v>1101</v>
      </c>
      <c r="D168" s="108">
        <v>3400000000</v>
      </c>
      <c r="E168" s="109">
        <v>0</v>
      </c>
      <c r="F168" s="164">
        <v>0</v>
      </c>
      <c r="G168" s="164">
        <v>0</v>
      </c>
      <c r="H168" s="164">
        <v>0</v>
      </c>
      <c r="I168" s="164">
        <v>0</v>
      </c>
    </row>
    <row r="169" spans="1:9" customFormat="1" ht="51" hidden="1" x14ac:dyDescent="0.2">
      <c r="A169" s="88"/>
      <c r="B169" s="84" t="s">
        <v>52</v>
      </c>
      <c r="C169" s="107">
        <v>1101</v>
      </c>
      <c r="D169" s="108">
        <v>3400000000</v>
      </c>
      <c r="E169" s="109">
        <v>0</v>
      </c>
      <c r="F169" s="164">
        <v>0</v>
      </c>
      <c r="G169" s="164">
        <v>0</v>
      </c>
      <c r="H169" s="164">
        <v>0</v>
      </c>
      <c r="I169" s="164">
        <v>0</v>
      </c>
    </row>
    <row r="170" spans="1:9" customFormat="1" ht="51" hidden="1" x14ac:dyDescent="0.2">
      <c r="A170" s="88"/>
      <c r="B170" s="84" t="s">
        <v>52</v>
      </c>
      <c r="C170" s="107">
        <v>1101</v>
      </c>
      <c r="D170" s="108">
        <v>3400000000</v>
      </c>
      <c r="E170" s="109">
        <v>0</v>
      </c>
      <c r="F170" s="164">
        <v>0</v>
      </c>
      <c r="G170" s="164">
        <v>0</v>
      </c>
      <c r="H170" s="164">
        <v>0</v>
      </c>
      <c r="I170" s="164">
        <v>0</v>
      </c>
    </row>
    <row r="171" spans="1:9" customFormat="1" ht="51" hidden="1" x14ac:dyDescent="0.2">
      <c r="A171" s="88"/>
      <c r="B171" s="84" t="s">
        <v>52</v>
      </c>
      <c r="C171" s="107">
        <v>1101</v>
      </c>
      <c r="D171" s="108">
        <v>3400000000</v>
      </c>
      <c r="E171" s="109">
        <v>0</v>
      </c>
      <c r="F171" s="164">
        <v>0</v>
      </c>
      <c r="G171" s="164">
        <v>0</v>
      </c>
      <c r="H171" s="164">
        <v>0</v>
      </c>
      <c r="I171" s="164">
        <v>0</v>
      </c>
    </row>
    <row r="172" spans="1:9" customFormat="1" ht="14.25" customHeight="1" x14ac:dyDescent="0.2">
      <c r="A172" s="88"/>
      <c r="B172" s="84" t="s">
        <v>45</v>
      </c>
      <c r="C172" s="107">
        <v>1101</v>
      </c>
      <c r="D172" s="108">
        <v>3400000000</v>
      </c>
      <c r="E172" s="109">
        <v>500</v>
      </c>
      <c r="F172" s="164">
        <f>F173</f>
        <v>8.6199999999999992</v>
      </c>
      <c r="G172" s="164">
        <f>G173</f>
        <v>0</v>
      </c>
      <c r="H172" s="164">
        <f>H173</f>
        <v>8.6199999999999992</v>
      </c>
      <c r="I172" s="164">
        <f>I173</f>
        <v>0</v>
      </c>
    </row>
    <row r="173" spans="1:9" customFormat="1" x14ac:dyDescent="0.2">
      <c r="A173" s="88"/>
      <c r="B173" s="84" t="s">
        <v>46</v>
      </c>
      <c r="C173" s="107">
        <v>1101</v>
      </c>
      <c r="D173" s="108">
        <v>3400000000</v>
      </c>
      <c r="E173" s="109">
        <v>540</v>
      </c>
      <c r="F173" s="164">
        <v>8.6199999999999992</v>
      </c>
      <c r="G173" s="164">
        <v>0</v>
      </c>
      <c r="H173" s="164">
        <v>8.6199999999999992</v>
      </c>
      <c r="I173" s="164">
        <v>0</v>
      </c>
    </row>
    <row r="174" spans="1:9" customFormat="1" ht="80.25" hidden="1" customHeight="1" x14ac:dyDescent="0.2">
      <c r="A174" s="88"/>
      <c r="B174" s="84" t="s">
        <v>93</v>
      </c>
      <c r="C174" s="107">
        <v>1101</v>
      </c>
      <c r="D174" s="108" t="s">
        <v>94</v>
      </c>
      <c r="E174" s="109"/>
      <c r="F174" s="164" t="e">
        <f>#REF!</f>
        <v>#REF!</v>
      </c>
      <c r="G174" s="164" t="e">
        <f>#REF!</f>
        <v>#REF!</v>
      </c>
      <c r="H174" s="164" t="e">
        <f>#REF!</f>
        <v>#REF!</v>
      </c>
      <c r="I174" s="164" t="e">
        <f>#REF!</f>
        <v>#REF!</v>
      </c>
    </row>
    <row r="175" spans="1:9" customFormat="1" ht="63.75" hidden="1" customHeight="1" x14ac:dyDescent="0.2">
      <c r="A175" s="88"/>
      <c r="B175" s="84" t="s">
        <v>61</v>
      </c>
      <c r="C175" s="107">
        <v>1101</v>
      </c>
      <c r="D175" s="108" t="s">
        <v>108</v>
      </c>
      <c r="E175" s="109"/>
      <c r="F175" s="164" t="e">
        <f>#REF!</f>
        <v>#REF!</v>
      </c>
      <c r="G175" s="164" t="e">
        <f>#REF!</f>
        <v>#REF!</v>
      </c>
      <c r="H175" s="164" t="e">
        <f>#REF!</f>
        <v>#REF!</v>
      </c>
      <c r="I175" s="164" t="e">
        <f>#REF!</f>
        <v>#REF!</v>
      </c>
    </row>
    <row r="176" spans="1:9" customFormat="1" ht="0.75" hidden="1" customHeight="1" x14ac:dyDescent="0.2">
      <c r="A176" s="88"/>
      <c r="B176" s="84" t="s">
        <v>48</v>
      </c>
      <c r="C176" s="107">
        <v>104</v>
      </c>
      <c r="D176" s="108">
        <v>9000000000</v>
      </c>
      <c r="E176" s="109"/>
      <c r="F176" s="164">
        <f t="shared" ref="F176:I178" si="15">F177</f>
        <v>0</v>
      </c>
      <c r="G176" s="164">
        <f t="shared" si="15"/>
        <v>0</v>
      </c>
      <c r="H176" s="164">
        <f t="shared" si="15"/>
        <v>0</v>
      </c>
      <c r="I176" s="164">
        <f t="shared" si="15"/>
        <v>0</v>
      </c>
    </row>
    <row r="177" spans="1:9" customFormat="1" ht="85.5" hidden="1" customHeight="1" x14ac:dyDescent="0.2">
      <c r="A177" s="88"/>
      <c r="B177" s="84" t="s">
        <v>149</v>
      </c>
      <c r="C177" s="107">
        <v>104</v>
      </c>
      <c r="D177" s="108">
        <v>9010000000</v>
      </c>
      <c r="E177" s="109"/>
      <c r="F177" s="164">
        <f t="shared" si="15"/>
        <v>0</v>
      </c>
      <c r="G177" s="164">
        <f t="shared" si="15"/>
        <v>0</v>
      </c>
      <c r="H177" s="164">
        <f t="shared" si="15"/>
        <v>0</v>
      </c>
      <c r="I177" s="164">
        <f t="shared" si="15"/>
        <v>0</v>
      </c>
    </row>
    <row r="178" spans="1:9" customFormat="1" ht="65.25" hidden="1" customHeight="1" x14ac:dyDescent="0.2">
      <c r="A178" s="88"/>
      <c r="B178" s="84" t="s">
        <v>37</v>
      </c>
      <c r="C178" s="107">
        <v>104</v>
      </c>
      <c r="D178" s="108">
        <v>9010000000</v>
      </c>
      <c r="E178" s="109">
        <v>100</v>
      </c>
      <c r="F178" s="164">
        <f t="shared" si="15"/>
        <v>0</v>
      </c>
      <c r="G178" s="164">
        <f t="shared" si="15"/>
        <v>0</v>
      </c>
      <c r="H178" s="164">
        <f t="shared" si="15"/>
        <v>0</v>
      </c>
      <c r="I178" s="164">
        <f t="shared" si="15"/>
        <v>0</v>
      </c>
    </row>
    <row r="179" spans="1:9" customFormat="1" ht="31.5" hidden="1" customHeight="1" x14ac:dyDescent="0.2">
      <c r="A179" s="88"/>
      <c r="B179" s="84" t="s">
        <v>38</v>
      </c>
      <c r="C179" s="107">
        <v>104</v>
      </c>
      <c r="D179" s="108">
        <v>9010000000</v>
      </c>
      <c r="E179" s="109">
        <v>120</v>
      </c>
      <c r="F179" s="164"/>
      <c r="G179" s="164"/>
      <c r="H179" s="164"/>
      <c r="I179" s="164"/>
    </row>
    <row r="180" spans="1:9" customFormat="1" ht="51" hidden="1" x14ac:dyDescent="0.2">
      <c r="A180" s="88">
        <v>0</v>
      </c>
      <c r="B180" s="84" t="s">
        <v>52</v>
      </c>
      <c r="C180" s="107">
        <v>1202</v>
      </c>
      <c r="D180" s="108" t="s">
        <v>32</v>
      </c>
      <c r="E180" s="109">
        <v>0</v>
      </c>
      <c r="F180" s="164">
        <v>0</v>
      </c>
      <c r="G180" s="164">
        <v>0</v>
      </c>
      <c r="H180" s="164">
        <v>0</v>
      </c>
      <c r="I180" s="164">
        <v>0</v>
      </c>
    </row>
    <row r="181" spans="1:9" s="15" customFormat="1" x14ac:dyDescent="0.2">
      <c r="A181" s="166"/>
      <c r="B181" s="261" t="s">
        <v>208</v>
      </c>
      <c r="C181" s="261"/>
      <c r="D181" s="261"/>
      <c r="E181" s="262"/>
      <c r="F181" s="163">
        <v>179.68100000000001</v>
      </c>
      <c r="G181" s="163"/>
      <c r="H181" s="163">
        <v>351.54</v>
      </c>
      <c r="I181" s="163"/>
    </row>
    <row r="182" spans="1:9" customFormat="1" ht="12.75" customHeight="1" x14ac:dyDescent="0.2">
      <c r="A182" s="246" t="s">
        <v>8</v>
      </c>
      <c r="B182" s="247"/>
      <c r="C182" s="247"/>
      <c r="D182" s="247"/>
      <c r="E182" s="248"/>
      <c r="F182" s="163">
        <f>F13+F181</f>
        <v>8572.0910000000003</v>
      </c>
      <c r="G182" s="163">
        <f>SUM(G13)</f>
        <v>1205.1909999999998</v>
      </c>
      <c r="H182" s="163">
        <f>H13+H181</f>
        <v>8467.0399999999991</v>
      </c>
      <c r="I182" s="163">
        <f>I13</f>
        <v>1084.7109999999998</v>
      </c>
    </row>
    <row r="183" spans="1:9" ht="17.25" customHeight="1" x14ac:dyDescent="0.2">
      <c r="H183" s="75"/>
    </row>
    <row r="184" spans="1:9" x14ac:dyDescent="0.2">
      <c r="H184" s="75"/>
    </row>
  </sheetData>
  <sheetProtection selectLockedCells="1" selectUnlockedCells="1"/>
  <mergeCells count="12">
    <mergeCell ref="B181:E181"/>
    <mergeCell ref="A182:E182"/>
    <mergeCell ref="A4:I4"/>
    <mergeCell ref="A7:I7"/>
    <mergeCell ref="A10:A12"/>
    <mergeCell ref="B10:B12"/>
    <mergeCell ref="C10:C12"/>
    <mergeCell ref="D10:D12"/>
    <mergeCell ref="E10:E12"/>
    <mergeCell ref="F10:I10"/>
    <mergeCell ref="F11:G11"/>
    <mergeCell ref="H11:I11"/>
  </mergeCells>
  <pageMargins left="0.59055118110236227" right="0.39370078740157483" top="0" bottom="0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625" r:id="rId4" name="ToggleButton1">
          <controlPr defaultSize="0" print="0" autoLine="0" r:id="rId5">
            <anchor moveWithCells="1">
              <from>
                <xdr:col>50</xdr:col>
                <xdr:colOff>476250</xdr:colOff>
                <xdr:row>0</xdr:row>
                <xdr:rowOff>0</xdr:rowOff>
              </from>
              <to>
                <xdr:col>56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26625" r:id="rId4" name="Toggle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3">
    <pageSetUpPr fitToPage="1"/>
  </sheetPr>
  <dimension ref="A1:F33"/>
  <sheetViews>
    <sheetView view="pageBreakPreview" topLeftCell="A10" zoomScaleSheetLayoutView="100" workbookViewId="0">
      <selection activeCell="F16" sqref="F16"/>
    </sheetView>
  </sheetViews>
  <sheetFormatPr defaultColWidth="9.140625" defaultRowHeight="12.75" x14ac:dyDescent="0.2"/>
  <cols>
    <col min="1" max="1" width="5.7109375" style="7" customWidth="1"/>
    <col min="2" max="2" width="47.85546875" style="7" customWidth="1"/>
    <col min="3" max="3" width="10.140625" style="7" customWidth="1"/>
    <col min="4" max="4" width="12.7109375" style="7" customWidth="1"/>
    <col min="5" max="5" width="11.140625" style="25" customWidth="1"/>
    <col min="6" max="6" width="13.28515625" style="25" customWidth="1"/>
    <col min="7" max="7" width="14.7109375" style="7" customWidth="1"/>
    <col min="8" max="16384" width="9.140625" style="7"/>
  </cols>
  <sheetData>
    <row r="1" spans="1:6" s="1" customFormat="1" ht="14.25" x14ac:dyDescent="0.2">
      <c r="A1" s="27"/>
      <c r="B1" s="77"/>
      <c r="C1" s="28"/>
      <c r="D1" s="266" t="s">
        <v>153</v>
      </c>
      <c r="E1" s="266"/>
      <c r="F1" s="266"/>
    </row>
    <row r="2" spans="1:6" s="1" customFormat="1" ht="14.25" x14ac:dyDescent="0.2">
      <c r="A2" s="27"/>
      <c r="B2" s="266" t="s">
        <v>152</v>
      </c>
      <c r="C2" s="266"/>
      <c r="D2" s="266"/>
      <c r="E2" s="266"/>
      <c r="F2" s="266"/>
    </row>
    <row r="3" spans="1:6" s="1" customFormat="1" ht="14.25" x14ac:dyDescent="0.2">
      <c r="A3" s="27"/>
      <c r="B3" s="266" t="s">
        <v>210</v>
      </c>
      <c r="C3" s="266"/>
      <c r="D3" s="266"/>
      <c r="E3" s="266"/>
      <c r="F3" s="266"/>
    </row>
    <row r="4" spans="1:6" s="1" customFormat="1" ht="14.25" x14ac:dyDescent="0.2">
      <c r="A4" s="27"/>
      <c r="B4" s="266" t="s">
        <v>161</v>
      </c>
      <c r="C4" s="266"/>
      <c r="D4" s="266"/>
      <c r="E4" s="266"/>
      <c r="F4" s="266"/>
    </row>
    <row r="5" spans="1:6" s="1" customFormat="1" ht="14.25" x14ac:dyDescent="0.2">
      <c r="A5" s="27"/>
      <c r="B5" s="266" t="s">
        <v>320</v>
      </c>
      <c r="C5" s="266"/>
      <c r="D5" s="266"/>
      <c r="E5" s="266"/>
      <c r="F5" s="266"/>
    </row>
    <row r="6" spans="1:6" s="1" customFormat="1" ht="14.25" x14ac:dyDescent="0.2">
      <c r="A6" s="27"/>
      <c r="B6" s="77"/>
      <c r="C6" s="28"/>
      <c r="D6" s="29"/>
    </row>
    <row r="7" spans="1:6" s="1" customFormat="1" ht="42" customHeight="1" x14ac:dyDescent="0.2">
      <c r="A7" s="254" t="s">
        <v>329</v>
      </c>
      <c r="B7" s="254"/>
      <c r="C7" s="254"/>
      <c r="D7" s="254"/>
      <c r="E7" s="254"/>
      <c r="F7" s="254"/>
    </row>
    <row r="8" spans="1:6" s="1" customFormat="1" ht="14.25" customHeight="1" x14ac:dyDescent="0.2">
      <c r="A8" s="255" t="s">
        <v>3</v>
      </c>
      <c r="B8" s="256" t="s">
        <v>151</v>
      </c>
      <c r="C8" s="267" t="s">
        <v>150</v>
      </c>
      <c r="D8" s="267"/>
      <c r="E8" s="267"/>
      <c r="F8" s="267"/>
    </row>
    <row r="9" spans="1:6" s="4" customFormat="1" ht="19.5" customHeight="1" x14ac:dyDescent="0.2">
      <c r="A9" s="255"/>
      <c r="B9" s="256"/>
      <c r="C9" s="267" t="s">
        <v>203</v>
      </c>
      <c r="D9" s="267"/>
      <c r="E9" s="267" t="s">
        <v>322</v>
      </c>
      <c r="F9" s="267"/>
    </row>
    <row r="10" spans="1:6" s="1" customFormat="1" ht="120.75" customHeight="1" x14ac:dyDescent="0.2">
      <c r="A10" s="255"/>
      <c r="B10" s="256"/>
      <c r="C10" s="33" t="s">
        <v>6</v>
      </c>
      <c r="D10" s="33" t="s">
        <v>313</v>
      </c>
      <c r="E10" s="33" t="s">
        <v>6</v>
      </c>
      <c r="F10" s="33" t="s">
        <v>313</v>
      </c>
    </row>
    <row r="11" spans="1:6" customFormat="1" ht="25.5" customHeight="1" x14ac:dyDescent="0.2">
      <c r="A11" s="34" t="s">
        <v>11</v>
      </c>
      <c r="B11" s="81" t="s">
        <v>33</v>
      </c>
      <c r="C11" s="162">
        <f>C12+C13+C14+C15+C16</f>
        <v>1871.4599999999998</v>
      </c>
      <c r="D11" s="162">
        <f>D12+D13+D14+D15+D16</f>
        <v>36</v>
      </c>
      <c r="E11" s="162">
        <f>E12+E13+E14+E15+E16</f>
        <v>1875.4599999999998</v>
      </c>
      <c r="F11" s="162">
        <f>F12+F13+F14+F15+F16</f>
        <v>40</v>
      </c>
    </row>
    <row r="12" spans="1:6" s="1" customFormat="1" ht="38.25" x14ac:dyDescent="0.2">
      <c r="A12" s="38">
        <v>102</v>
      </c>
      <c r="B12" s="82" t="s">
        <v>70</v>
      </c>
      <c r="C12" s="171">
        <f>SUM('прил 4 '!F15)</f>
        <v>849.11599999999999</v>
      </c>
      <c r="D12" s="171">
        <f>'[2]Ведом прил 6'!G18</f>
        <v>0</v>
      </c>
      <c r="E12" s="171">
        <f>SUM('прил 4 '!H15)</f>
        <v>849.11599999999999</v>
      </c>
      <c r="F12" s="171">
        <f>'[2]Ведом прил 6'!I18</f>
        <v>0</v>
      </c>
    </row>
    <row r="13" spans="1:6" s="52" customFormat="1" ht="37.5" customHeight="1" x14ac:dyDescent="0.2">
      <c r="A13" s="38">
        <v>104</v>
      </c>
      <c r="B13" s="82" t="s">
        <v>34</v>
      </c>
      <c r="C13" s="171">
        <f>SUM('прил 4 '!F19)</f>
        <v>926.59099999999989</v>
      </c>
      <c r="D13" s="171">
        <f>SUM('прил 4 '!G19)</f>
        <v>0</v>
      </c>
      <c r="E13" s="171">
        <f>SUM('прил 4 '!H19)</f>
        <v>926.59099999999989</v>
      </c>
      <c r="F13" s="171">
        <f>SUM('прил 4 '!I19)</f>
        <v>0</v>
      </c>
    </row>
    <row r="14" spans="1:6" s="52" customFormat="1" ht="26.25" customHeight="1" x14ac:dyDescent="0.2">
      <c r="A14" s="38">
        <v>106</v>
      </c>
      <c r="B14" s="82" t="s">
        <v>43</v>
      </c>
      <c r="C14" s="171">
        <f>SUM('прил 4 '!F35)</f>
        <v>36.328000000000003</v>
      </c>
      <c r="D14" s="171">
        <f>'[2]Ведом прил 6'!G34</f>
        <v>0</v>
      </c>
      <c r="E14" s="171">
        <f>SUM('прил 4 '!H35)</f>
        <v>36.328000000000003</v>
      </c>
      <c r="F14" s="171">
        <f>'[2]Ведом прил 6'!I34</f>
        <v>0</v>
      </c>
    </row>
    <row r="15" spans="1:6" s="52" customFormat="1" x14ac:dyDescent="0.2">
      <c r="A15" s="38">
        <v>111</v>
      </c>
      <c r="B15" s="82" t="s">
        <v>71</v>
      </c>
      <c r="C15" s="171">
        <f>SUM('прил 4 '!F43)</f>
        <v>15</v>
      </c>
      <c r="D15" s="171">
        <f>'[2]Ведом прил 6'!G42</f>
        <v>0</v>
      </c>
      <c r="E15" s="171">
        <f>SUM('прил 4 '!H43)</f>
        <v>15</v>
      </c>
      <c r="F15" s="171">
        <f>'[2]Ведом прил 6'!I42</f>
        <v>0</v>
      </c>
    </row>
    <row r="16" spans="1:6" s="52" customFormat="1" x14ac:dyDescent="0.2">
      <c r="A16" s="38">
        <v>113</v>
      </c>
      <c r="B16" s="82" t="s">
        <v>49</v>
      </c>
      <c r="C16" s="171">
        <f>SUM('прил 4 '!F48)</f>
        <v>44.424999999999997</v>
      </c>
      <c r="D16" s="171">
        <f>SUM('прил 4 '!G47)</f>
        <v>36</v>
      </c>
      <c r="E16" s="171">
        <f>SUM('прил 4 '!H48)</f>
        <v>48.424999999999997</v>
      </c>
      <c r="F16" s="171">
        <f>SUM('прил 4 '!I47)</f>
        <v>40</v>
      </c>
    </row>
    <row r="17" spans="1:6" s="6" customFormat="1" ht="0.75" customHeight="1" x14ac:dyDescent="0.2">
      <c r="A17" s="38"/>
      <c r="B17" s="82"/>
      <c r="C17" s="171"/>
      <c r="D17" s="171"/>
      <c r="E17" s="171"/>
      <c r="F17" s="171"/>
    </row>
    <row r="18" spans="1:6" s="6" customFormat="1" ht="13.5" customHeight="1" x14ac:dyDescent="0.2">
      <c r="A18" s="34">
        <v>200</v>
      </c>
      <c r="B18" s="81" t="s">
        <v>156</v>
      </c>
      <c r="C18" s="37">
        <f>C19</f>
        <v>124.47999999999999</v>
      </c>
      <c r="D18" s="37">
        <f>D19</f>
        <v>124.47999999999999</v>
      </c>
      <c r="E18" s="37">
        <f>E19</f>
        <v>0</v>
      </c>
      <c r="F18" s="37">
        <f>F19</f>
        <v>0</v>
      </c>
    </row>
    <row r="19" spans="1:6" s="6" customFormat="1" ht="11.25" customHeight="1" x14ac:dyDescent="0.2">
      <c r="A19" s="38">
        <v>203</v>
      </c>
      <c r="B19" s="82" t="s">
        <v>154</v>
      </c>
      <c r="C19" s="39">
        <f>SUM('прил 4 '!F56)</f>
        <v>124.47999999999999</v>
      </c>
      <c r="D19" s="39">
        <f>SUM('прил 4 '!G56)</f>
        <v>124.47999999999999</v>
      </c>
      <c r="E19" s="39">
        <f>SUM('прил 4 '!H57)</f>
        <v>0</v>
      </c>
      <c r="F19" s="39">
        <f>SUM('прил 4 '!I56)</f>
        <v>0</v>
      </c>
    </row>
    <row r="20" spans="1:6" s="6" customFormat="1" x14ac:dyDescent="0.2">
      <c r="A20" s="34" t="s">
        <v>16</v>
      </c>
      <c r="B20" s="81" t="s">
        <v>55</v>
      </c>
      <c r="C20" s="172">
        <f>C21</f>
        <v>1282.838</v>
      </c>
      <c r="D20" s="172">
        <f>D21</f>
        <v>0</v>
      </c>
      <c r="E20" s="172">
        <f>E21</f>
        <v>1312.384</v>
      </c>
      <c r="F20" s="172">
        <f>F21</f>
        <v>0</v>
      </c>
    </row>
    <row r="21" spans="1:6" s="52" customFormat="1" x14ac:dyDescent="0.2">
      <c r="A21" s="38">
        <v>409</v>
      </c>
      <c r="B21" s="82" t="s">
        <v>56</v>
      </c>
      <c r="C21" s="171">
        <f>SUM('прил 4 '!F62)</f>
        <v>1282.838</v>
      </c>
      <c r="D21" s="171">
        <f>'[2]Ведом прил 6'!G61</f>
        <v>0</v>
      </c>
      <c r="E21" s="171">
        <f>SUM('прил 4 '!H62)</f>
        <v>1312.384</v>
      </c>
      <c r="F21" s="171">
        <f>'[2]Ведом прил 6'!I61</f>
        <v>0</v>
      </c>
    </row>
    <row r="22" spans="1:6" s="6" customFormat="1" x14ac:dyDescent="0.2">
      <c r="A22" s="34" t="s">
        <v>20</v>
      </c>
      <c r="B22" s="81" t="s">
        <v>59</v>
      </c>
      <c r="C22" s="172">
        <f>C23</f>
        <v>580.02300000000002</v>
      </c>
      <c r="D22" s="172">
        <f>D23</f>
        <v>0</v>
      </c>
      <c r="E22" s="172">
        <f>E23</f>
        <v>576.02499999999998</v>
      </c>
      <c r="F22" s="172">
        <f>F23</f>
        <v>0</v>
      </c>
    </row>
    <row r="23" spans="1:6" s="52" customFormat="1" ht="10.5" customHeight="1" x14ac:dyDescent="0.2">
      <c r="A23" s="38">
        <v>503</v>
      </c>
      <c r="B23" s="82" t="s">
        <v>84</v>
      </c>
      <c r="C23" s="171">
        <f>SUM('прил 4 '!F81)</f>
        <v>580.02300000000002</v>
      </c>
      <c r="D23" s="171">
        <f>'[2]Ведом прил 6'!G75</f>
        <v>0</v>
      </c>
      <c r="E23" s="171">
        <f>SUM('прил 4 '!H81)</f>
        <v>576.02499999999998</v>
      </c>
      <c r="F23" s="171">
        <f>'[2]Ведом прил 6'!I75</f>
        <v>0</v>
      </c>
    </row>
    <row r="24" spans="1:6" s="6" customFormat="1" x14ac:dyDescent="0.2">
      <c r="A24" s="34" t="s">
        <v>14</v>
      </c>
      <c r="B24" s="81" t="s">
        <v>44</v>
      </c>
      <c r="C24" s="172">
        <f>C25+C26</f>
        <v>1051.9009999999998</v>
      </c>
      <c r="D24" s="172">
        <f>D25+D26</f>
        <v>1044.7109999999998</v>
      </c>
      <c r="E24" s="172">
        <f>E25+E26</f>
        <v>1051.9009999999998</v>
      </c>
      <c r="F24" s="172">
        <f>F25+F26</f>
        <v>1044.7109999999998</v>
      </c>
    </row>
    <row r="25" spans="1:6" s="6" customFormat="1" x14ac:dyDescent="0.2">
      <c r="A25" s="38">
        <v>702</v>
      </c>
      <c r="B25" s="82" t="s">
        <v>165</v>
      </c>
      <c r="C25" s="171">
        <f>SUM('прил 4 '!F89)</f>
        <v>1044.7109999999998</v>
      </c>
      <c r="D25" s="171">
        <f>SUM('прил 4 '!G89)</f>
        <v>1044.7109999999998</v>
      </c>
      <c r="E25" s="171">
        <f>SUM('прил 4 '!H89)</f>
        <v>1044.7109999999998</v>
      </c>
      <c r="F25" s="171">
        <f>SUM('прил 4 '!I89)</f>
        <v>1044.7109999999998</v>
      </c>
    </row>
    <row r="26" spans="1:6" s="52" customFormat="1" ht="14.25" customHeight="1" x14ac:dyDescent="0.2">
      <c r="A26" s="38">
        <v>707</v>
      </c>
      <c r="B26" s="82" t="s">
        <v>80</v>
      </c>
      <c r="C26" s="171">
        <f>SUM('прил 4 '!F95)</f>
        <v>7.19</v>
      </c>
      <c r="D26" s="171">
        <f>'[2]Ведом прил 6'!G94</f>
        <v>0</v>
      </c>
      <c r="E26" s="171">
        <f>SUM('прил 4 '!H95)</f>
        <v>7.19</v>
      </c>
      <c r="F26" s="171">
        <f>'[2]Ведом прил 6'!I94</f>
        <v>0</v>
      </c>
    </row>
    <row r="27" spans="1:6" s="6" customFormat="1" x14ac:dyDescent="0.2">
      <c r="A27" s="34" t="s">
        <v>24</v>
      </c>
      <c r="B27" s="81" t="s">
        <v>63</v>
      </c>
      <c r="C27" s="172">
        <f>C28</f>
        <v>3473.0879999999997</v>
      </c>
      <c r="D27" s="172">
        <f>D28</f>
        <v>0</v>
      </c>
      <c r="E27" s="172">
        <f>E28</f>
        <v>3291.1099999999997</v>
      </c>
      <c r="F27" s="172">
        <f>F28</f>
        <v>0</v>
      </c>
    </row>
    <row r="28" spans="1:6" s="52" customFormat="1" x14ac:dyDescent="0.2">
      <c r="A28" s="38">
        <v>801</v>
      </c>
      <c r="B28" s="82" t="s">
        <v>64</v>
      </c>
      <c r="C28" s="171">
        <f>SUM('прил 4 '!F106)</f>
        <v>3473.0879999999997</v>
      </c>
      <c r="D28" s="171">
        <f>SUM('прил 4 '!G106)</f>
        <v>0</v>
      </c>
      <c r="E28" s="171">
        <f>SUM('прил 4 '!H106)</f>
        <v>3291.1099999999997</v>
      </c>
      <c r="F28" s="171">
        <f>SUM('прил 4 '!I106)</f>
        <v>0</v>
      </c>
    </row>
    <row r="29" spans="1:6" s="6" customFormat="1" x14ac:dyDescent="0.2">
      <c r="A29" s="34" t="s">
        <v>30</v>
      </c>
      <c r="B29" s="81" t="s">
        <v>68</v>
      </c>
      <c r="C29" s="172">
        <f>C30</f>
        <v>8.6199999999999992</v>
      </c>
      <c r="D29" s="172">
        <f>D30</f>
        <v>0</v>
      </c>
      <c r="E29" s="172">
        <f>E30</f>
        <v>8.6199999999999992</v>
      </c>
      <c r="F29" s="172">
        <f>F30</f>
        <v>0</v>
      </c>
    </row>
    <row r="30" spans="1:6" s="52" customFormat="1" x14ac:dyDescent="0.2">
      <c r="A30" s="38">
        <v>1101</v>
      </c>
      <c r="B30" s="82" t="s">
        <v>69</v>
      </c>
      <c r="C30" s="171">
        <f>SUM('прил 4 '!F166)</f>
        <v>8.6199999999999992</v>
      </c>
      <c r="D30" s="171">
        <f>'[2]Ведом прил 6'!G165</f>
        <v>0</v>
      </c>
      <c r="E30" s="171">
        <f>SUM('прил 4 '!H166)</f>
        <v>8.6199999999999992</v>
      </c>
      <c r="F30" s="171">
        <f>'[2]Ведом прил 6'!I165</f>
        <v>0</v>
      </c>
    </row>
    <row r="31" spans="1:6" s="6" customFormat="1" x14ac:dyDescent="0.2">
      <c r="A31" s="173"/>
      <c r="B31" s="174" t="s">
        <v>208</v>
      </c>
      <c r="C31" s="172">
        <f>SUM('прил 4 '!F181)</f>
        <v>179.68100000000001</v>
      </c>
      <c r="D31" s="172">
        <f>'[2]Ведом прил 6'!G181</f>
        <v>0</v>
      </c>
      <c r="E31" s="172">
        <f>SUM('прил 4 '!H181)</f>
        <v>351.54</v>
      </c>
      <c r="F31" s="172">
        <f>'[2]Ведом прил 6'!I181</f>
        <v>0</v>
      </c>
    </row>
    <row r="32" spans="1:6" s="6" customFormat="1" ht="12.75" customHeight="1" x14ac:dyDescent="0.2">
      <c r="A32" s="252" t="s">
        <v>8</v>
      </c>
      <c r="B32" s="253"/>
      <c r="C32" s="172">
        <f>SUM(C11+C18+C20+C22+C24+C27+C29+C31)</f>
        <v>8572.0910000000003</v>
      </c>
      <c r="D32" s="172">
        <f>SUM(D11+D18+D20+D22+D24+D27+D29+D31)</f>
        <v>1205.1909999999998</v>
      </c>
      <c r="E32" s="172">
        <f>SUM(E11+E18+E20+E22+E24+E27+E29+E31)</f>
        <v>8467.0400000000009</v>
      </c>
      <c r="F32" s="172">
        <f>SUM(F11+F18+F20+F22+F24+F27+F29)</f>
        <v>1084.7109999999998</v>
      </c>
    </row>
    <row r="33" ht="17.25" customHeight="1" x14ac:dyDescent="0.2"/>
  </sheetData>
  <sheetProtection selectLockedCells="1" selectUnlockedCells="1"/>
  <mergeCells count="12">
    <mergeCell ref="A32:B32"/>
    <mergeCell ref="D1:F1"/>
    <mergeCell ref="B2:F2"/>
    <mergeCell ref="B3:F3"/>
    <mergeCell ref="B4:F4"/>
    <mergeCell ref="B5:F5"/>
    <mergeCell ref="A7:F7"/>
    <mergeCell ref="A8:A10"/>
    <mergeCell ref="B8:B10"/>
    <mergeCell ref="C8:F8"/>
    <mergeCell ref="C9:D9"/>
    <mergeCell ref="E9:F9"/>
  </mergeCells>
  <pageMargins left="0.59055118110236227" right="0.39370078740157483" top="0" bottom="0" header="0" footer="0"/>
  <pageSetup paperSize="9" scale="94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7649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27649" r:id="rId4" name="Toggle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4"/>
  <dimension ref="A1:F49"/>
  <sheetViews>
    <sheetView view="pageBreakPreview" topLeftCell="A42" zoomScaleSheetLayoutView="100" workbookViewId="0">
      <selection activeCell="E36" sqref="E36"/>
    </sheetView>
  </sheetViews>
  <sheetFormatPr defaultColWidth="9.140625" defaultRowHeight="12.75" x14ac:dyDescent="0.2"/>
  <cols>
    <col min="1" max="1" width="8.7109375" style="7" customWidth="1"/>
    <col min="2" max="2" width="30.7109375" style="7" customWidth="1"/>
    <col min="3" max="3" width="54.140625" style="7" customWidth="1"/>
    <col min="4" max="4" width="11.7109375" style="7" customWidth="1"/>
    <col min="5" max="5" width="11.28515625" style="25" customWidth="1"/>
    <col min="6" max="6" width="11.85546875" style="25" customWidth="1"/>
    <col min="7" max="7" width="14.7109375" style="7" customWidth="1"/>
    <col min="8" max="16384" width="9.140625" style="7"/>
  </cols>
  <sheetData>
    <row r="1" spans="1:6" customFormat="1" x14ac:dyDescent="0.2">
      <c r="A1" s="235" t="s">
        <v>205</v>
      </c>
      <c r="B1" s="235"/>
      <c r="C1" s="235"/>
      <c r="D1" s="235"/>
      <c r="E1" s="235"/>
      <c r="F1" s="235"/>
    </row>
    <row r="2" spans="1:6" customFormat="1" x14ac:dyDescent="0.2">
      <c r="A2" s="235" t="s">
        <v>152</v>
      </c>
      <c r="B2" s="235"/>
      <c r="C2" s="235"/>
      <c r="D2" s="235"/>
      <c r="E2" s="235"/>
      <c r="F2" s="235"/>
    </row>
    <row r="3" spans="1:6" customFormat="1" x14ac:dyDescent="0.2">
      <c r="A3" s="235" t="s">
        <v>210</v>
      </c>
      <c r="B3" s="235"/>
      <c r="C3" s="235"/>
      <c r="D3" s="235"/>
      <c r="E3" s="235"/>
      <c r="F3" s="235"/>
    </row>
    <row r="4" spans="1:6" customFormat="1" x14ac:dyDescent="0.2">
      <c r="A4" s="235" t="s">
        <v>161</v>
      </c>
      <c r="B4" s="235"/>
      <c r="C4" s="235"/>
      <c r="D4" s="235"/>
      <c r="E4" s="235"/>
      <c r="F4" s="235"/>
    </row>
    <row r="5" spans="1:6" customFormat="1" x14ac:dyDescent="0.2">
      <c r="A5" s="235" t="s">
        <v>320</v>
      </c>
      <c r="B5" s="235"/>
      <c r="C5" s="235"/>
      <c r="D5" s="235"/>
      <c r="E5" s="235"/>
      <c r="F5" s="235"/>
    </row>
    <row r="6" spans="1:6" customFormat="1" x14ac:dyDescent="0.2">
      <c r="A6" s="156"/>
      <c r="B6" s="156"/>
      <c r="C6" s="156"/>
      <c r="D6" s="156"/>
    </row>
    <row r="7" spans="1:6" customFormat="1" ht="34.5" hidden="1" customHeight="1" x14ac:dyDescent="0.2">
      <c r="A7" s="88">
        <v>0</v>
      </c>
      <c r="B7" s="89" t="s">
        <v>1</v>
      </c>
      <c r="C7" s="90">
        <v>0</v>
      </c>
      <c r="D7" s="92">
        <v>0</v>
      </c>
    </row>
    <row r="8" spans="1:6" customFormat="1" ht="30.75" customHeight="1" x14ac:dyDescent="0.2">
      <c r="A8" s="236" t="s">
        <v>328</v>
      </c>
      <c r="B8" s="236"/>
      <c r="C8" s="236"/>
      <c r="D8" s="236"/>
      <c r="E8" s="236"/>
      <c r="F8" s="236"/>
    </row>
    <row r="9" spans="1:6" customFormat="1" ht="12" customHeight="1" x14ac:dyDescent="0.2">
      <c r="A9" s="93"/>
      <c r="B9" s="94"/>
      <c r="C9" s="95"/>
      <c r="D9" s="156"/>
      <c r="F9" s="175" t="s">
        <v>212</v>
      </c>
    </row>
    <row r="10" spans="1:6" customFormat="1" ht="17.25" customHeight="1" x14ac:dyDescent="0.2">
      <c r="A10" s="249" t="s">
        <v>213</v>
      </c>
      <c r="B10" s="250" t="s">
        <v>214</v>
      </c>
      <c r="C10" s="251" t="s">
        <v>215</v>
      </c>
      <c r="D10" s="265" t="s">
        <v>216</v>
      </c>
      <c r="E10" s="265"/>
      <c r="F10" s="265"/>
    </row>
    <row r="11" spans="1:6" customFormat="1" ht="24" customHeight="1" x14ac:dyDescent="0.2">
      <c r="A11" s="249"/>
      <c r="B11" s="250"/>
      <c r="C11" s="251"/>
      <c r="D11" s="268" t="s">
        <v>170</v>
      </c>
      <c r="E11" s="268" t="s">
        <v>203</v>
      </c>
      <c r="F11" s="268" t="s">
        <v>322</v>
      </c>
    </row>
    <row r="12" spans="1:6" customFormat="1" ht="21" customHeight="1" x14ac:dyDescent="0.2">
      <c r="A12" s="249"/>
      <c r="B12" s="250"/>
      <c r="C12" s="251"/>
      <c r="D12" s="269"/>
      <c r="E12" s="269"/>
      <c r="F12" s="269"/>
    </row>
    <row r="13" spans="1:6" customFormat="1" hidden="1" x14ac:dyDescent="0.2">
      <c r="A13" s="97"/>
      <c r="B13" s="98"/>
      <c r="C13" s="99" t="s">
        <v>7</v>
      </c>
      <c r="D13" s="161"/>
      <c r="E13" s="176"/>
      <c r="F13" s="176"/>
    </row>
    <row r="14" spans="1:6" customFormat="1" ht="21" hidden="1" customHeight="1" x14ac:dyDescent="0.2">
      <c r="A14" s="157"/>
      <c r="B14" s="177"/>
      <c r="C14" s="178"/>
      <c r="D14" s="179"/>
      <c r="E14" s="180"/>
      <c r="F14" s="181"/>
    </row>
    <row r="15" spans="1:6" customFormat="1" ht="33" customHeight="1" x14ac:dyDescent="0.2">
      <c r="A15" s="88">
        <v>532</v>
      </c>
      <c r="B15" s="182" t="s">
        <v>218</v>
      </c>
      <c r="C15" s="183" t="s">
        <v>219</v>
      </c>
      <c r="D15" s="184" t="s">
        <v>217</v>
      </c>
      <c r="E15" s="185" t="s">
        <v>217</v>
      </c>
      <c r="F15" s="186" t="s">
        <v>217</v>
      </c>
    </row>
    <row r="16" spans="1:6" customFormat="1" ht="43.5" customHeight="1" x14ac:dyDescent="0.2">
      <c r="A16" s="88">
        <v>532</v>
      </c>
      <c r="B16" s="177" t="s">
        <v>220</v>
      </c>
      <c r="C16" s="178" t="s">
        <v>221</v>
      </c>
      <c r="D16" s="179" t="s">
        <v>217</v>
      </c>
      <c r="E16" s="180" t="s">
        <v>217</v>
      </c>
      <c r="F16" s="181" t="s">
        <v>217</v>
      </c>
    </row>
    <row r="17" spans="1:6" customFormat="1" ht="42.75" customHeight="1" x14ac:dyDescent="0.2">
      <c r="A17" s="88">
        <v>532</v>
      </c>
      <c r="B17" s="182" t="s">
        <v>222</v>
      </c>
      <c r="C17" s="183" t="s">
        <v>223</v>
      </c>
      <c r="D17" s="184" t="s">
        <v>217</v>
      </c>
      <c r="E17" s="185" t="s">
        <v>217</v>
      </c>
      <c r="F17" s="186" t="s">
        <v>217</v>
      </c>
    </row>
    <row r="18" spans="1:6" customFormat="1" ht="42.75" customHeight="1" x14ac:dyDescent="0.2">
      <c r="A18" s="88">
        <v>532</v>
      </c>
      <c r="B18" s="187" t="s">
        <v>224</v>
      </c>
      <c r="C18" s="188" t="s">
        <v>225</v>
      </c>
      <c r="D18" s="184" t="s">
        <v>217</v>
      </c>
      <c r="E18" s="185" t="s">
        <v>217</v>
      </c>
      <c r="F18" s="186" t="s">
        <v>217</v>
      </c>
    </row>
    <row r="19" spans="1:6" customFormat="1" ht="42.75" customHeight="1" x14ac:dyDescent="0.2">
      <c r="A19" s="88">
        <v>532</v>
      </c>
      <c r="B19" s="189" t="s">
        <v>226</v>
      </c>
      <c r="C19" s="190" t="s">
        <v>227</v>
      </c>
      <c r="D19" s="184" t="s">
        <v>217</v>
      </c>
      <c r="E19" s="185" t="s">
        <v>217</v>
      </c>
      <c r="F19" s="186" t="s">
        <v>217</v>
      </c>
    </row>
    <row r="20" spans="1:6" customFormat="1" ht="42.75" customHeight="1" x14ac:dyDescent="0.2">
      <c r="A20" s="88">
        <v>532</v>
      </c>
      <c r="B20" s="187" t="s">
        <v>228</v>
      </c>
      <c r="C20" s="188" t="s">
        <v>229</v>
      </c>
      <c r="D20" s="184" t="s">
        <v>217</v>
      </c>
      <c r="E20" s="185" t="s">
        <v>217</v>
      </c>
      <c r="F20" s="186" t="s">
        <v>217</v>
      </c>
    </row>
    <row r="21" spans="1:6" customFormat="1" ht="28.5" customHeight="1" x14ac:dyDescent="0.2">
      <c r="A21" s="157">
        <v>532</v>
      </c>
      <c r="B21" s="191" t="s">
        <v>230</v>
      </c>
      <c r="C21" s="192" t="s">
        <v>231</v>
      </c>
      <c r="D21" s="193" t="s">
        <v>217</v>
      </c>
      <c r="E21" s="194" t="s">
        <v>217</v>
      </c>
      <c r="F21" s="195" t="s">
        <v>217</v>
      </c>
    </row>
    <row r="22" spans="1:6" customFormat="1" ht="27" customHeight="1" x14ac:dyDescent="0.2">
      <c r="A22" s="88">
        <v>532</v>
      </c>
      <c r="B22" s="187" t="s">
        <v>232</v>
      </c>
      <c r="C22" s="188" t="s">
        <v>233</v>
      </c>
      <c r="D22" s="184" t="s">
        <v>217</v>
      </c>
      <c r="E22" s="185" t="s">
        <v>217</v>
      </c>
      <c r="F22" s="186" t="s">
        <v>217</v>
      </c>
    </row>
    <row r="23" spans="1:6" customFormat="1" ht="35.25" customHeight="1" x14ac:dyDescent="0.2">
      <c r="A23" s="88">
        <v>532</v>
      </c>
      <c r="B23" s="189" t="s">
        <v>234</v>
      </c>
      <c r="C23" s="190" t="s">
        <v>235</v>
      </c>
      <c r="D23" s="184" t="s">
        <v>217</v>
      </c>
      <c r="E23" s="185" t="s">
        <v>217</v>
      </c>
      <c r="F23" s="186" t="s">
        <v>217</v>
      </c>
    </row>
    <row r="24" spans="1:6" customFormat="1" ht="31.5" customHeight="1" x14ac:dyDescent="0.2">
      <c r="A24" s="88">
        <v>532</v>
      </c>
      <c r="B24" s="187" t="s">
        <v>236</v>
      </c>
      <c r="C24" s="188" t="s">
        <v>237</v>
      </c>
      <c r="D24" s="184" t="s">
        <v>217</v>
      </c>
      <c r="E24" s="185" t="s">
        <v>217</v>
      </c>
      <c r="F24" s="186" t="s">
        <v>217</v>
      </c>
    </row>
    <row r="25" spans="1:6" customFormat="1" ht="35.25" customHeight="1" x14ac:dyDescent="0.2">
      <c r="A25" s="88">
        <v>532</v>
      </c>
      <c r="B25" s="189" t="s">
        <v>238</v>
      </c>
      <c r="C25" s="190" t="s">
        <v>239</v>
      </c>
      <c r="D25" s="184" t="s">
        <v>217</v>
      </c>
      <c r="E25" s="185" t="s">
        <v>217</v>
      </c>
      <c r="F25" s="186" t="s">
        <v>217</v>
      </c>
    </row>
    <row r="26" spans="1:6" customFormat="1" ht="33.75" customHeight="1" x14ac:dyDescent="0.2">
      <c r="A26" s="157">
        <v>532</v>
      </c>
      <c r="B26" s="177" t="s">
        <v>240</v>
      </c>
      <c r="C26" s="178" t="s">
        <v>241</v>
      </c>
      <c r="D26" s="179" t="s">
        <v>217</v>
      </c>
      <c r="E26" s="180" t="s">
        <v>217</v>
      </c>
      <c r="F26" s="181" t="s">
        <v>217</v>
      </c>
    </row>
    <row r="27" spans="1:6" customFormat="1" ht="40.5" customHeight="1" x14ac:dyDescent="0.2">
      <c r="A27" s="88">
        <v>532</v>
      </c>
      <c r="B27" s="189" t="s">
        <v>242</v>
      </c>
      <c r="C27" s="190" t="s">
        <v>243</v>
      </c>
      <c r="D27" s="184" t="s">
        <v>217</v>
      </c>
      <c r="E27" s="185" t="s">
        <v>217</v>
      </c>
      <c r="F27" s="186" t="s">
        <v>217</v>
      </c>
    </row>
    <row r="28" spans="1:6" customFormat="1" ht="40.5" customHeight="1" x14ac:dyDescent="0.2">
      <c r="A28" s="88">
        <v>532</v>
      </c>
      <c r="B28" s="187" t="s">
        <v>244</v>
      </c>
      <c r="C28" s="188" t="s">
        <v>245</v>
      </c>
      <c r="D28" s="184" t="s">
        <v>217</v>
      </c>
      <c r="E28" s="185" t="s">
        <v>217</v>
      </c>
      <c r="F28" s="186" t="s">
        <v>217</v>
      </c>
    </row>
    <row r="29" spans="1:6" customFormat="1" ht="40.5" customHeight="1" x14ac:dyDescent="0.2">
      <c r="A29" s="88">
        <v>532</v>
      </c>
      <c r="B29" s="189" t="s">
        <v>246</v>
      </c>
      <c r="C29" s="190" t="s">
        <v>247</v>
      </c>
      <c r="D29" s="184" t="s">
        <v>217</v>
      </c>
      <c r="E29" s="185" t="s">
        <v>217</v>
      </c>
      <c r="F29" s="186" t="s">
        <v>217</v>
      </c>
    </row>
    <row r="30" spans="1:6" customFormat="1" ht="40.5" customHeight="1" x14ac:dyDescent="0.2">
      <c r="A30" s="88">
        <v>532</v>
      </c>
      <c r="B30" s="187" t="s">
        <v>248</v>
      </c>
      <c r="C30" s="188" t="s">
        <v>249</v>
      </c>
      <c r="D30" s="184" t="s">
        <v>217</v>
      </c>
      <c r="E30" s="185" t="s">
        <v>217</v>
      </c>
      <c r="F30" s="186" t="s">
        <v>217</v>
      </c>
    </row>
    <row r="31" spans="1:6" customFormat="1" ht="40.5" customHeight="1" x14ac:dyDescent="0.2">
      <c r="A31" s="88">
        <v>532</v>
      </c>
      <c r="B31" s="189" t="s">
        <v>250</v>
      </c>
      <c r="C31" s="190" t="s">
        <v>251</v>
      </c>
      <c r="D31" s="184" t="s">
        <v>217</v>
      </c>
      <c r="E31" s="185" t="s">
        <v>217</v>
      </c>
      <c r="F31" s="186" t="s">
        <v>217</v>
      </c>
    </row>
    <row r="32" spans="1:6" customFormat="1" ht="32.25" customHeight="1" x14ac:dyDescent="0.2">
      <c r="A32" s="157">
        <v>532</v>
      </c>
      <c r="B32" s="177" t="s">
        <v>252</v>
      </c>
      <c r="C32" s="178" t="s">
        <v>253</v>
      </c>
      <c r="D32" s="179" t="s">
        <v>217</v>
      </c>
      <c r="E32" s="180" t="s">
        <v>217</v>
      </c>
      <c r="F32" s="181" t="s">
        <v>217</v>
      </c>
    </row>
    <row r="33" spans="1:6" customFormat="1" ht="22.5" customHeight="1" x14ac:dyDescent="0.2">
      <c r="A33" s="88">
        <v>532</v>
      </c>
      <c r="B33" s="189" t="s">
        <v>254</v>
      </c>
      <c r="C33" s="190" t="s">
        <v>255</v>
      </c>
      <c r="D33" s="196">
        <f t="shared" ref="D33:F35" si="0">SUM(D34)</f>
        <v>-10075.375</v>
      </c>
      <c r="E33" s="196">
        <f t="shared" si="0"/>
        <v>-8572.0910000000003</v>
      </c>
      <c r="F33" s="196">
        <f t="shared" si="0"/>
        <v>-8467.0399999999991</v>
      </c>
    </row>
    <row r="34" spans="1:6" customFormat="1" ht="22.5" customHeight="1" x14ac:dyDescent="0.2">
      <c r="A34" s="88">
        <v>532</v>
      </c>
      <c r="B34" s="187" t="s">
        <v>256</v>
      </c>
      <c r="C34" s="188" t="s">
        <v>257</v>
      </c>
      <c r="D34" s="196">
        <f t="shared" si="0"/>
        <v>-10075.375</v>
      </c>
      <c r="E34" s="196">
        <f t="shared" si="0"/>
        <v>-8572.0910000000003</v>
      </c>
      <c r="F34" s="196">
        <f t="shared" si="0"/>
        <v>-8467.0399999999991</v>
      </c>
    </row>
    <row r="35" spans="1:6" customFormat="1" ht="22.5" customHeight="1" x14ac:dyDescent="0.2">
      <c r="A35" s="88">
        <v>532</v>
      </c>
      <c r="B35" s="189" t="s">
        <v>258</v>
      </c>
      <c r="C35" s="190" t="s">
        <v>259</v>
      </c>
      <c r="D35" s="196">
        <f t="shared" si="0"/>
        <v>-10075.375</v>
      </c>
      <c r="E35" s="196">
        <f t="shared" si="0"/>
        <v>-8572.0910000000003</v>
      </c>
      <c r="F35" s="196">
        <f t="shared" si="0"/>
        <v>-8467.0399999999991</v>
      </c>
    </row>
    <row r="36" spans="1:6" customFormat="1" ht="40.5" customHeight="1" x14ac:dyDescent="0.2">
      <c r="A36" s="88">
        <v>532</v>
      </c>
      <c r="B36" s="187" t="s">
        <v>260</v>
      </c>
      <c r="C36" s="188" t="s">
        <v>261</v>
      </c>
      <c r="D36" s="196">
        <f>SUM(-'доходы  прил 1'!C10)</f>
        <v>-10075.375</v>
      </c>
      <c r="E36" s="196">
        <f>SUM(-'доходы  прил 1'!D10)</f>
        <v>-8572.0910000000003</v>
      </c>
      <c r="F36" s="196">
        <f>SUM(-'доходы  прил 1'!E10)</f>
        <v>-8467.0399999999991</v>
      </c>
    </row>
    <row r="37" spans="1:6" customFormat="1" ht="23.25" customHeight="1" x14ac:dyDescent="0.2">
      <c r="A37" s="88">
        <v>532</v>
      </c>
      <c r="B37" s="189" t="s">
        <v>262</v>
      </c>
      <c r="C37" s="190" t="s">
        <v>263</v>
      </c>
      <c r="D37" s="196">
        <f t="shared" ref="D37:F39" si="1">SUM(D38)</f>
        <v>10075.375</v>
      </c>
      <c r="E37" s="196">
        <f t="shared" si="1"/>
        <v>8572.0910000000003</v>
      </c>
      <c r="F37" s="196">
        <f t="shared" si="1"/>
        <v>8467.0400000000009</v>
      </c>
    </row>
    <row r="38" spans="1:6" customFormat="1" ht="23.25" customHeight="1" x14ac:dyDescent="0.2">
      <c r="A38" s="88">
        <v>532</v>
      </c>
      <c r="B38" s="187" t="s">
        <v>264</v>
      </c>
      <c r="C38" s="188" t="s">
        <v>265</v>
      </c>
      <c r="D38" s="196">
        <f t="shared" si="1"/>
        <v>10075.375</v>
      </c>
      <c r="E38" s="196">
        <f t="shared" si="1"/>
        <v>8572.0910000000003</v>
      </c>
      <c r="F38" s="196">
        <f t="shared" si="1"/>
        <v>8467.0400000000009</v>
      </c>
    </row>
    <row r="39" spans="1:6" customFormat="1" ht="29.25" customHeight="1" x14ac:dyDescent="0.2">
      <c r="A39" s="88">
        <v>532</v>
      </c>
      <c r="B39" s="189" t="s">
        <v>266</v>
      </c>
      <c r="C39" s="190" t="s">
        <v>267</v>
      </c>
      <c r="D39" s="196">
        <f t="shared" si="1"/>
        <v>10075.375</v>
      </c>
      <c r="E39" s="196">
        <f t="shared" si="1"/>
        <v>8572.0910000000003</v>
      </c>
      <c r="F39" s="196">
        <f t="shared" si="1"/>
        <v>8467.0400000000009</v>
      </c>
    </row>
    <row r="40" spans="1:6" customFormat="1" ht="29.25" customHeight="1" x14ac:dyDescent="0.2">
      <c r="A40" s="88">
        <v>532</v>
      </c>
      <c r="B40" s="187" t="s">
        <v>268</v>
      </c>
      <c r="C40" s="188" t="s">
        <v>269</v>
      </c>
      <c r="D40" s="196">
        <f>SUM('Функц прил 3'!C96)</f>
        <v>10075.375</v>
      </c>
      <c r="E40" s="197">
        <f>SUM('прил 5 '!C32)</f>
        <v>8572.0910000000003</v>
      </c>
      <c r="F40" s="198">
        <f>SUM('прил 5 '!E32)</f>
        <v>8467.0400000000009</v>
      </c>
    </row>
    <row r="41" spans="1:6" customFormat="1" ht="33" customHeight="1" x14ac:dyDescent="0.2">
      <c r="A41" s="157">
        <v>532</v>
      </c>
      <c r="B41" s="177" t="s">
        <v>270</v>
      </c>
      <c r="C41" s="178" t="s">
        <v>271</v>
      </c>
      <c r="D41" s="179" t="s">
        <v>217</v>
      </c>
      <c r="E41" s="180" t="s">
        <v>217</v>
      </c>
      <c r="F41" s="181" t="s">
        <v>217</v>
      </c>
    </row>
    <row r="42" spans="1:6" customFormat="1" ht="33" customHeight="1" x14ac:dyDescent="0.2">
      <c r="A42" s="88">
        <v>532</v>
      </c>
      <c r="B42" s="189" t="s">
        <v>272</v>
      </c>
      <c r="C42" s="190" t="s">
        <v>273</v>
      </c>
      <c r="D42" s="184" t="s">
        <v>217</v>
      </c>
      <c r="E42" s="185" t="s">
        <v>217</v>
      </c>
      <c r="F42" s="186" t="s">
        <v>217</v>
      </c>
    </row>
    <row r="43" spans="1:6" s="15" customFormat="1" ht="33" customHeight="1" x14ac:dyDescent="0.2">
      <c r="A43" s="88">
        <v>532</v>
      </c>
      <c r="B43" s="187" t="s">
        <v>274</v>
      </c>
      <c r="C43" s="188" t="s">
        <v>275</v>
      </c>
      <c r="D43" s="184" t="s">
        <v>217</v>
      </c>
      <c r="E43" s="185" t="s">
        <v>217</v>
      </c>
      <c r="F43" s="186" t="s">
        <v>217</v>
      </c>
    </row>
    <row r="44" spans="1:6" customFormat="1" ht="31.5" customHeight="1" x14ac:dyDescent="0.2">
      <c r="A44" s="88">
        <v>532</v>
      </c>
      <c r="B44" s="189" t="s">
        <v>276</v>
      </c>
      <c r="C44" s="190" t="s">
        <v>277</v>
      </c>
      <c r="D44" s="184" t="s">
        <v>217</v>
      </c>
      <c r="E44" s="185" t="s">
        <v>217</v>
      </c>
      <c r="F44" s="186" t="s">
        <v>217</v>
      </c>
    </row>
    <row r="45" spans="1:6" customFormat="1" ht="40.5" customHeight="1" x14ac:dyDescent="0.2">
      <c r="A45" s="88">
        <v>532</v>
      </c>
      <c r="B45" s="187" t="s">
        <v>278</v>
      </c>
      <c r="C45" s="188" t="s">
        <v>279</v>
      </c>
      <c r="D45" s="184" t="s">
        <v>217</v>
      </c>
      <c r="E45" s="185" t="s">
        <v>217</v>
      </c>
      <c r="F45" s="186" t="s">
        <v>217</v>
      </c>
    </row>
    <row r="46" spans="1:6" customFormat="1" ht="27.75" customHeight="1" x14ac:dyDescent="0.2">
      <c r="A46" s="88">
        <v>532</v>
      </c>
      <c r="B46" s="199" t="s">
        <v>280</v>
      </c>
      <c r="C46" s="200" t="s">
        <v>281</v>
      </c>
      <c r="D46" s="184" t="s">
        <v>217</v>
      </c>
      <c r="E46" s="185" t="s">
        <v>217</v>
      </c>
      <c r="F46" s="186" t="s">
        <v>217</v>
      </c>
    </row>
    <row r="47" spans="1:6" customFormat="1" ht="27.75" customHeight="1" x14ac:dyDescent="0.2">
      <c r="A47" s="88">
        <v>532</v>
      </c>
      <c r="B47" s="187" t="s">
        <v>282</v>
      </c>
      <c r="C47" s="188" t="s">
        <v>283</v>
      </c>
      <c r="D47" s="184" t="s">
        <v>217</v>
      </c>
      <c r="E47" s="185" t="s">
        <v>217</v>
      </c>
      <c r="F47" s="186" t="s">
        <v>217</v>
      </c>
    </row>
    <row r="48" spans="1:6" customFormat="1" ht="40.5" customHeight="1" x14ac:dyDescent="0.2">
      <c r="A48" s="88">
        <v>532</v>
      </c>
      <c r="B48" s="187" t="s">
        <v>284</v>
      </c>
      <c r="C48" s="188" t="s">
        <v>285</v>
      </c>
      <c r="D48" s="184" t="s">
        <v>217</v>
      </c>
      <c r="E48" s="185" t="s">
        <v>217</v>
      </c>
      <c r="F48" s="186" t="s">
        <v>217</v>
      </c>
    </row>
    <row r="49" spans="1:6" customFormat="1" ht="15.75" customHeight="1" x14ac:dyDescent="0.2">
      <c r="A49" s="88"/>
      <c r="B49" s="148"/>
      <c r="C49" s="201"/>
      <c r="D49" s="110"/>
      <c r="E49" s="110"/>
      <c r="F49" s="110"/>
    </row>
  </sheetData>
  <sheetProtection selectLockedCells="1" selectUnlockedCells="1"/>
  <mergeCells count="13">
    <mergeCell ref="A8:F8"/>
    <mergeCell ref="A1:F1"/>
    <mergeCell ref="A2:F2"/>
    <mergeCell ref="A3:F3"/>
    <mergeCell ref="A4:F4"/>
    <mergeCell ref="A5:F5"/>
    <mergeCell ref="A10:A12"/>
    <mergeCell ref="B10:B12"/>
    <mergeCell ref="C10:C12"/>
    <mergeCell ref="D10:F10"/>
    <mergeCell ref="D11:D12"/>
    <mergeCell ref="E11:E12"/>
    <mergeCell ref="F11:F12"/>
  </mergeCells>
  <pageMargins left="0.59055118110236227" right="0.39370078740157483" top="0" bottom="0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8673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2</xdr:row>
                <xdr:rowOff>28575</xdr:rowOff>
              </to>
            </anchor>
          </controlPr>
        </control>
      </mc:Choice>
      <mc:Fallback>
        <control shapeId="28673" r:id="rId4" name="Toggle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5"/>
  <dimension ref="A1:E25"/>
  <sheetViews>
    <sheetView view="pageBreakPreview" topLeftCell="A11" zoomScaleSheetLayoutView="100" workbookViewId="0">
      <selection activeCell="D22" sqref="D22"/>
    </sheetView>
  </sheetViews>
  <sheetFormatPr defaultColWidth="9.140625" defaultRowHeight="12.75" x14ac:dyDescent="0.2"/>
  <cols>
    <col min="1" max="1" width="5.7109375" style="7" customWidth="1"/>
    <col min="2" max="2" width="67.5703125" style="7" customWidth="1"/>
    <col min="3" max="3" width="22.5703125" style="7" customWidth="1"/>
    <col min="4" max="4" width="22.85546875" style="7" customWidth="1"/>
    <col min="5" max="5" width="11.85546875" style="25" hidden="1" customWidth="1"/>
    <col min="6" max="6" width="14.7109375" style="7" customWidth="1"/>
    <col min="7" max="16384" width="9.140625" style="7"/>
  </cols>
  <sheetData>
    <row r="1" spans="1:4" customFormat="1" x14ac:dyDescent="0.2">
      <c r="A1" s="235" t="s">
        <v>209</v>
      </c>
      <c r="B1" s="235"/>
      <c r="C1" s="235"/>
      <c r="D1" s="235"/>
    </row>
    <row r="2" spans="1:4" customFormat="1" x14ac:dyDescent="0.2">
      <c r="A2" s="235" t="s">
        <v>152</v>
      </c>
      <c r="B2" s="235"/>
      <c r="C2" s="235"/>
      <c r="D2" s="235"/>
    </row>
    <row r="3" spans="1:4" customFormat="1" x14ac:dyDescent="0.2">
      <c r="A3" s="235" t="s">
        <v>210</v>
      </c>
      <c r="B3" s="235"/>
      <c r="C3" s="235"/>
      <c r="D3" s="235"/>
    </row>
    <row r="4" spans="1:4" customFormat="1" x14ac:dyDescent="0.2">
      <c r="A4" s="235" t="s">
        <v>161</v>
      </c>
      <c r="B4" s="235"/>
      <c r="C4" s="235"/>
      <c r="D4" s="235"/>
    </row>
    <row r="5" spans="1:4" customFormat="1" x14ac:dyDescent="0.2">
      <c r="A5" s="235" t="s">
        <v>204</v>
      </c>
      <c r="B5" s="235"/>
      <c r="C5" s="235"/>
      <c r="D5" s="235"/>
    </row>
    <row r="6" spans="1:4" customFormat="1" x14ac:dyDescent="0.2">
      <c r="A6" s="167"/>
      <c r="B6" s="167"/>
      <c r="C6" s="167"/>
    </row>
    <row r="7" spans="1:4" customFormat="1" ht="34.5" hidden="1" customHeight="1" x14ac:dyDescent="0.2">
      <c r="A7" s="88">
        <v>0</v>
      </c>
      <c r="B7" s="89" t="s">
        <v>1</v>
      </c>
      <c r="C7" s="90">
        <v>0</v>
      </c>
    </row>
    <row r="8" spans="1:4" customFormat="1" ht="30.75" customHeight="1" x14ac:dyDescent="0.2">
      <c r="A8" s="236" t="s">
        <v>290</v>
      </c>
      <c r="B8" s="236"/>
      <c r="C8" s="236"/>
      <c r="D8" s="236"/>
    </row>
    <row r="9" spans="1:4" customFormat="1" ht="10.5" customHeight="1" x14ac:dyDescent="0.2">
      <c r="A9" s="93"/>
      <c r="B9" s="94"/>
      <c r="C9" s="95"/>
      <c r="D9" s="175" t="s">
        <v>212</v>
      </c>
    </row>
    <row r="10" spans="1:4" customFormat="1" ht="37.5" customHeight="1" x14ac:dyDescent="0.2">
      <c r="A10" s="88" t="s">
        <v>287</v>
      </c>
      <c r="B10" s="202" t="s">
        <v>288</v>
      </c>
      <c r="C10" s="202" t="s">
        <v>291</v>
      </c>
      <c r="D10" s="202" t="s">
        <v>292</v>
      </c>
    </row>
    <row r="11" spans="1:4" customFormat="1" ht="48.75" customHeight="1" x14ac:dyDescent="0.2">
      <c r="A11" s="88">
        <v>1</v>
      </c>
      <c r="B11" s="188" t="s">
        <v>289</v>
      </c>
      <c r="C11" s="203"/>
      <c r="D11" s="181"/>
    </row>
    <row r="12" spans="1:4" customFormat="1" ht="18" customHeight="1" x14ac:dyDescent="0.2">
      <c r="A12" s="273" t="s">
        <v>8</v>
      </c>
      <c r="B12" s="274"/>
      <c r="C12" s="188"/>
      <c r="D12" s="186"/>
    </row>
    <row r="13" spans="1:4" customFormat="1" ht="12.75" customHeight="1" x14ac:dyDescent="0.2">
      <c r="A13" s="275"/>
      <c r="B13" s="275"/>
      <c r="C13" s="275"/>
      <c r="D13" s="275"/>
    </row>
    <row r="14" spans="1:4" customFormat="1" ht="30.75" customHeight="1" x14ac:dyDescent="0.2">
      <c r="A14" s="236" t="s">
        <v>294</v>
      </c>
      <c r="B14" s="236"/>
      <c r="C14" s="236"/>
      <c r="D14" s="236"/>
    </row>
    <row r="15" spans="1:4" customFormat="1" ht="12" customHeight="1" x14ac:dyDescent="0.2">
      <c r="A15" s="168"/>
      <c r="B15" s="168"/>
      <c r="C15" s="168"/>
      <c r="D15" s="175" t="s">
        <v>212</v>
      </c>
    </row>
    <row r="16" spans="1:4" customFormat="1" ht="33.75" customHeight="1" x14ac:dyDescent="0.2">
      <c r="A16" s="88" t="s">
        <v>287</v>
      </c>
      <c r="B16" s="202" t="s">
        <v>288</v>
      </c>
      <c r="C16" s="202" t="s">
        <v>295</v>
      </c>
      <c r="D16" s="202" t="s">
        <v>296</v>
      </c>
    </row>
    <row r="17" spans="1:4" customFormat="1" ht="42.75" customHeight="1" x14ac:dyDescent="0.2">
      <c r="A17" s="88">
        <v>1</v>
      </c>
      <c r="B17" s="188" t="s">
        <v>293</v>
      </c>
      <c r="C17" s="203"/>
      <c r="D17" s="181"/>
    </row>
    <row r="18" spans="1:4" customFormat="1" ht="16.5" customHeight="1" x14ac:dyDescent="0.2">
      <c r="A18" s="273" t="s">
        <v>8</v>
      </c>
      <c r="B18" s="274"/>
      <c r="C18" s="188"/>
      <c r="D18" s="185"/>
    </row>
    <row r="19" spans="1:4" customFormat="1" ht="12" customHeight="1" x14ac:dyDescent="0.2">
      <c r="A19" s="204"/>
      <c r="B19" s="204"/>
      <c r="C19" s="205"/>
      <c r="D19" s="206"/>
    </row>
    <row r="20" spans="1:4" customFormat="1" ht="28.5" customHeight="1" x14ac:dyDescent="0.2">
      <c r="A20" s="236" t="s">
        <v>325</v>
      </c>
      <c r="B20" s="236"/>
      <c r="C20" s="236"/>
      <c r="D20" s="236"/>
    </row>
    <row r="21" spans="1:4" customFormat="1" ht="0.75" customHeight="1" x14ac:dyDescent="0.2">
      <c r="A21" s="207"/>
      <c r="B21" s="204"/>
      <c r="C21" s="205"/>
      <c r="D21" s="175" t="s">
        <v>212</v>
      </c>
    </row>
    <row r="22" spans="1:4" customFormat="1" ht="36.75" customHeight="1" x14ac:dyDescent="0.2">
      <c r="A22" s="88" t="s">
        <v>287</v>
      </c>
      <c r="B22" s="202" t="s">
        <v>288</v>
      </c>
      <c r="C22" s="202" t="s">
        <v>326</v>
      </c>
      <c r="D22" s="202" t="s">
        <v>327</v>
      </c>
    </row>
    <row r="23" spans="1:4" customFormat="1" ht="42.75" customHeight="1" x14ac:dyDescent="0.2">
      <c r="A23" s="88">
        <v>1</v>
      </c>
      <c r="B23" s="188" t="s">
        <v>297</v>
      </c>
      <c r="C23" s="203"/>
      <c r="D23" s="181"/>
    </row>
    <row r="24" spans="1:4" customFormat="1" ht="16.5" customHeight="1" x14ac:dyDescent="0.2">
      <c r="A24" s="273" t="s">
        <v>8</v>
      </c>
      <c r="B24" s="274"/>
      <c r="C24" s="188"/>
      <c r="D24" s="185"/>
    </row>
    <row r="25" spans="1:4" customFormat="1" ht="29.25" customHeight="1" x14ac:dyDescent="0.2">
      <c r="A25" s="270"/>
      <c r="B25" s="271"/>
      <c r="C25" s="271"/>
      <c r="D25" s="272"/>
    </row>
  </sheetData>
  <sheetProtection selectLockedCells="1" selectUnlockedCells="1"/>
  <mergeCells count="13">
    <mergeCell ref="A25:D25"/>
    <mergeCell ref="A12:B12"/>
    <mergeCell ref="A13:D13"/>
    <mergeCell ref="A14:D14"/>
    <mergeCell ref="A18:B18"/>
    <mergeCell ref="A20:D20"/>
    <mergeCell ref="A24:B24"/>
    <mergeCell ref="A8:D8"/>
    <mergeCell ref="A1:D1"/>
    <mergeCell ref="A2:D2"/>
    <mergeCell ref="A3:D3"/>
    <mergeCell ref="A4:D4"/>
    <mergeCell ref="A5:D5"/>
  </mergeCells>
  <pageMargins left="0.59055118110236227" right="0.39370078740157483" top="0" bottom="0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45" r:id="rId4" name="ToggleButton1">
          <controlPr defaultSize="0" print="0" autoLine="0" r:id="rId5">
            <anchor moveWithCells="1">
              <from>
                <xdr:col>45</xdr:col>
                <xdr:colOff>476250</xdr:colOff>
                <xdr:row>0</xdr:row>
                <xdr:rowOff>0</xdr:rowOff>
              </from>
              <to>
                <xdr:col>51</xdr:col>
                <xdr:colOff>66675</xdr:colOff>
                <xdr:row>2</xdr:row>
                <xdr:rowOff>28575</xdr:rowOff>
              </to>
            </anchor>
          </controlPr>
        </control>
      </mc:Choice>
      <mc:Fallback>
        <control shapeId="31745" r:id="rId4" name="Toggle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H24"/>
  <sheetViews>
    <sheetView view="pageBreakPreview" topLeftCell="A19" zoomScaleSheetLayoutView="100" workbookViewId="0">
      <selection activeCell="A19" sqref="A19:H19"/>
    </sheetView>
  </sheetViews>
  <sheetFormatPr defaultColWidth="9.140625" defaultRowHeight="12.75" x14ac:dyDescent="0.2"/>
  <cols>
    <col min="1" max="1" width="5.7109375" style="7" customWidth="1"/>
    <col min="2" max="2" width="47.42578125" style="7" customWidth="1"/>
    <col min="3" max="3" width="19.5703125" style="7" customWidth="1"/>
    <col min="4" max="4" width="16.42578125" style="7" customWidth="1"/>
    <col min="5" max="5" width="11.85546875" style="25" hidden="1" customWidth="1"/>
    <col min="6" max="6" width="14.5703125" style="7" customWidth="1"/>
    <col min="7" max="7" width="12.28515625" style="7" customWidth="1"/>
    <col min="8" max="8" width="18" style="7" customWidth="1"/>
    <col min="9" max="16384" width="9.140625" style="7"/>
  </cols>
  <sheetData>
    <row r="1" spans="1:8" s="8" customFormat="1" ht="14.25" x14ac:dyDescent="0.2">
      <c r="A1" s="20"/>
      <c r="B1" s="20"/>
      <c r="C1" s="20"/>
      <c r="D1" s="2"/>
      <c r="E1" s="263" t="s">
        <v>211</v>
      </c>
      <c r="F1" s="263"/>
      <c r="G1" s="263"/>
      <c r="H1" s="263"/>
    </row>
    <row r="2" spans="1:8" s="1" customFormat="1" ht="14.25" x14ac:dyDescent="0.2">
      <c r="A2" s="20"/>
      <c r="B2" s="263" t="s">
        <v>152</v>
      </c>
      <c r="C2" s="263"/>
      <c r="D2" s="263"/>
      <c r="E2" s="263"/>
      <c r="F2" s="263"/>
      <c r="G2" s="263"/>
      <c r="H2" s="263"/>
    </row>
    <row r="3" spans="1:8" s="1" customFormat="1" ht="14.25" x14ac:dyDescent="0.2">
      <c r="A3" s="263" t="s">
        <v>210</v>
      </c>
      <c r="B3" s="263"/>
      <c r="C3" s="263"/>
      <c r="D3" s="263"/>
      <c r="E3" s="263"/>
      <c r="F3" s="263"/>
      <c r="G3" s="263"/>
      <c r="H3" s="263"/>
    </row>
    <row r="4" spans="1:8" s="1" customFormat="1" ht="14.25" x14ac:dyDescent="0.2">
      <c r="A4" s="263" t="s">
        <v>299</v>
      </c>
      <c r="B4" s="263"/>
      <c r="C4" s="263"/>
      <c r="D4" s="263"/>
      <c r="E4" s="263"/>
      <c r="F4" s="263"/>
      <c r="G4" s="263"/>
      <c r="H4" s="263"/>
    </row>
    <row r="5" spans="1:8" s="1" customFormat="1" ht="14.25" x14ac:dyDescent="0.2">
      <c r="A5" s="19"/>
      <c r="B5" s="287" t="s">
        <v>320</v>
      </c>
      <c r="C5" s="287"/>
      <c r="D5" s="287"/>
      <c r="E5" s="287"/>
      <c r="F5" s="287"/>
      <c r="G5" s="287"/>
      <c r="H5" s="287"/>
    </row>
    <row r="6" spans="1:8" s="1" customFormat="1" ht="8.65" customHeight="1" x14ac:dyDescent="0.2">
      <c r="A6" s="64"/>
      <c r="B6" s="64"/>
      <c r="C6" s="64"/>
      <c r="D6" s="167"/>
      <c r="E6" s="64"/>
      <c r="F6" s="64"/>
      <c r="G6" s="3"/>
      <c r="H6" s="2"/>
    </row>
    <row r="7" spans="1:8" s="8" customFormat="1" ht="21" customHeight="1" x14ac:dyDescent="0.2">
      <c r="A7" s="283" t="s">
        <v>311</v>
      </c>
      <c r="B7" s="283"/>
      <c r="C7" s="283"/>
      <c r="D7" s="283"/>
      <c r="E7" s="283"/>
      <c r="F7" s="283"/>
      <c r="G7" s="283"/>
      <c r="H7" s="283"/>
    </row>
    <row r="8" spans="1:8" s="8" customFormat="1" ht="14.25" x14ac:dyDescent="0.2">
      <c r="A8" s="21"/>
      <c r="B8" s="21"/>
      <c r="C8" s="21"/>
      <c r="D8" s="67"/>
      <c r="E8" s="19"/>
      <c r="F8" s="19"/>
      <c r="H8" s="208" t="s">
        <v>212</v>
      </c>
    </row>
    <row r="9" spans="1:8" s="8" customFormat="1" ht="66" customHeight="1" x14ac:dyDescent="0.2">
      <c r="A9" s="209" t="s">
        <v>287</v>
      </c>
      <c r="B9" s="210" t="s">
        <v>300</v>
      </c>
      <c r="C9" s="210" t="s">
        <v>301</v>
      </c>
      <c r="D9" s="211" t="s">
        <v>302</v>
      </c>
      <c r="E9" s="212" t="s">
        <v>303</v>
      </c>
      <c r="F9" s="213" t="s">
        <v>304</v>
      </c>
      <c r="G9" s="211" t="s">
        <v>305</v>
      </c>
      <c r="H9" s="213" t="s">
        <v>305</v>
      </c>
    </row>
    <row r="10" spans="1:8" s="8" customFormat="1" ht="43.5" customHeight="1" x14ac:dyDescent="0.2">
      <c r="A10" s="214">
        <v>1</v>
      </c>
      <c r="B10" s="215" t="s">
        <v>306</v>
      </c>
      <c r="C10" s="216" t="s">
        <v>307</v>
      </c>
      <c r="D10" s="217"/>
      <c r="E10" s="218"/>
      <c r="F10" s="218"/>
      <c r="G10" s="217"/>
      <c r="H10" s="218"/>
    </row>
    <row r="11" spans="1:8" s="8" customFormat="1" ht="17.25" customHeight="1" x14ac:dyDescent="0.2">
      <c r="A11" s="279" t="s">
        <v>308</v>
      </c>
      <c r="B11" s="280"/>
      <c r="C11" s="281"/>
      <c r="D11" s="219" t="s">
        <v>309</v>
      </c>
      <c r="E11" s="220" t="s">
        <v>309</v>
      </c>
      <c r="F11" s="220"/>
      <c r="G11" s="219"/>
      <c r="H11" s="220"/>
    </row>
    <row r="12" spans="1:8" s="8" customFormat="1" ht="8.25" customHeight="1" x14ac:dyDescent="0.2">
      <c r="A12" s="288"/>
      <c r="B12" s="288"/>
      <c r="C12" s="288"/>
      <c r="D12" s="288"/>
      <c r="E12" s="288"/>
      <c r="F12" s="288"/>
      <c r="G12" s="288"/>
      <c r="H12" s="288"/>
    </row>
    <row r="13" spans="1:8" x14ac:dyDescent="0.2">
      <c r="A13" s="283" t="s">
        <v>314</v>
      </c>
      <c r="B13" s="283"/>
      <c r="C13" s="283"/>
      <c r="D13" s="283"/>
      <c r="E13" s="283"/>
      <c r="F13" s="283"/>
      <c r="G13" s="283"/>
      <c r="H13" s="283"/>
    </row>
    <row r="14" spans="1:8" x14ac:dyDescent="0.2">
      <c r="A14" s="284" t="s">
        <v>212</v>
      </c>
      <c r="B14" s="285"/>
      <c r="C14" s="285"/>
      <c r="D14" s="285"/>
      <c r="E14" s="285"/>
      <c r="F14" s="285"/>
      <c r="G14" s="285"/>
      <c r="H14" s="286"/>
    </row>
    <row r="15" spans="1:8" s="8" customFormat="1" ht="65.25" customHeight="1" x14ac:dyDescent="0.2">
      <c r="A15" s="209" t="s">
        <v>287</v>
      </c>
      <c r="B15" s="210" t="s">
        <v>300</v>
      </c>
      <c r="C15" s="210" t="s">
        <v>301</v>
      </c>
      <c r="D15" s="211" t="s">
        <v>302</v>
      </c>
      <c r="E15" s="212" t="s">
        <v>310</v>
      </c>
      <c r="F15" s="213" t="s">
        <v>304</v>
      </c>
      <c r="G15" s="211" t="s">
        <v>305</v>
      </c>
      <c r="H15" s="213" t="s">
        <v>305</v>
      </c>
    </row>
    <row r="16" spans="1:8" s="8" customFormat="1" ht="43.5" customHeight="1" x14ac:dyDescent="0.2">
      <c r="A16" s="214">
        <v>1</v>
      </c>
      <c r="B16" s="215" t="s">
        <v>306</v>
      </c>
      <c r="C16" s="216" t="s">
        <v>307</v>
      </c>
      <c r="D16" s="217"/>
      <c r="E16" s="218"/>
      <c r="F16" s="218"/>
      <c r="G16" s="217"/>
      <c r="H16" s="218"/>
    </row>
    <row r="17" spans="1:8" s="8" customFormat="1" ht="17.25" customHeight="1" x14ac:dyDescent="0.2">
      <c r="A17" s="279" t="s">
        <v>308</v>
      </c>
      <c r="B17" s="280"/>
      <c r="C17" s="281"/>
      <c r="D17" s="219" t="s">
        <v>309</v>
      </c>
      <c r="E17" s="220" t="s">
        <v>309</v>
      </c>
      <c r="F17" s="220"/>
      <c r="G17" s="219"/>
      <c r="H17" s="220"/>
    </row>
    <row r="18" spans="1:8" ht="5.25" customHeight="1" x14ac:dyDescent="0.2">
      <c r="A18" s="282"/>
      <c r="B18" s="282"/>
      <c r="C18" s="282"/>
      <c r="D18" s="282"/>
      <c r="E18" s="282"/>
      <c r="F18" s="282"/>
      <c r="G18" s="282"/>
      <c r="H18" s="282"/>
    </row>
    <row r="19" spans="1:8" ht="12.75" customHeight="1" x14ac:dyDescent="0.2">
      <c r="A19" s="283" t="s">
        <v>324</v>
      </c>
      <c r="B19" s="283"/>
      <c r="C19" s="283"/>
      <c r="D19" s="283"/>
      <c r="E19" s="283"/>
      <c r="F19" s="283"/>
      <c r="G19" s="283"/>
      <c r="H19" s="283"/>
    </row>
    <row r="20" spans="1:8" ht="9.75" customHeight="1" x14ac:dyDescent="0.2">
      <c r="A20" s="284" t="s">
        <v>212</v>
      </c>
      <c r="B20" s="285"/>
      <c r="C20" s="285"/>
      <c r="D20" s="285"/>
      <c r="E20" s="285"/>
      <c r="F20" s="285"/>
      <c r="G20" s="285"/>
      <c r="H20" s="286"/>
    </row>
    <row r="21" spans="1:8" s="8" customFormat="1" ht="56.25" customHeight="1" x14ac:dyDescent="0.2">
      <c r="A21" s="210" t="s">
        <v>287</v>
      </c>
      <c r="B21" s="210" t="s">
        <v>300</v>
      </c>
      <c r="C21" s="210" t="s">
        <v>301</v>
      </c>
      <c r="D21" s="211" t="s">
        <v>302</v>
      </c>
      <c r="E21" s="212" t="s">
        <v>312</v>
      </c>
      <c r="F21" s="213" t="s">
        <v>304</v>
      </c>
      <c r="G21" s="221" t="s">
        <v>305</v>
      </c>
      <c r="H21" s="212" t="s">
        <v>305</v>
      </c>
    </row>
    <row r="22" spans="1:8" s="8" customFormat="1" ht="43.5" customHeight="1" x14ac:dyDescent="0.2">
      <c r="A22" s="214">
        <v>1</v>
      </c>
      <c r="B22" s="215" t="s">
        <v>306</v>
      </c>
      <c r="C22" s="216" t="s">
        <v>307</v>
      </c>
      <c r="D22" s="217"/>
      <c r="E22" s="218"/>
      <c r="F22" s="218"/>
      <c r="G22" s="217"/>
      <c r="H22" s="218"/>
    </row>
    <row r="23" spans="1:8" s="8" customFormat="1" ht="17.25" customHeight="1" x14ac:dyDescent="0.2">
      <c r="A23" s="279" t="s">
        <v>308</v>
      </c>
      <c r="B23" s="280"/>
      <c r="C23" s="281"/>
      <c r="D23" s="219" t="s">
        <v>309</v>
      </c>
      <c r="E23" s="220" t="s">
        <v>309</v>
      </c>
      <c r="F23" s="220"/>
      <c r="G23" s="219"/>
      <c r="H23" s="220"/>
    </row>
    <row r="24" spans="1:8" x14ac:dyDescent="0.2">
      <c r="A24" s="276"/>
      <c r="B24" s="277"/>
      <c r="C24" s="277"/>
      <c r="D24" s="277"/>
      <c r="E24" s="277"/>
      <c r="F24" s="277"/>
      <c r="G24" s="277"/>
      <c r="H24" s="278"/>
    </row>
  </sheetData>
  <sheetProtection selectLockedCells="1" selectUnlockedCells="1"/>
  <mergeCells count="16">
    <mergeCell ref="A7:H7"/>
    <mergeCell ref="A11:C11"/>
    <mergeCell ref="A12:H12"/>
    <mergeCell ref="A13:H13"/>
    <mergeCell ref="A14:H14"/>
    <mergeCell ref="E1:H1"/>
    <mergeCell ref="B2:H2"/>
    <mergeCell ref="A3:H3"/>
    <mergeCell ref="A4:H4"/>
    <mergeCell ref="B5:H5"/>
    <mergeCell ref="A24:H24"/>
    <mergeCell ref="A17:C17"/>
    <mergeCell ref="A18:H18"/>
    <mergeCell ref="A19:H19"/>
    <mergeCell ref="A20:H20"/>
    <mergeCell ref="A23:C23"/>
  </mergeCells>
  <pageMargins left="0.59055118110236227" right="0.39370078740157483" top="0" bottom="0" header="0" footer="0"/>
  <pageSetup paperSize="9" scale="96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45</xdr:col>
                <xdr:colOff>476250</xdr:colOff>
                <xdr:row>0</xdr:row>
                <xdr:rowOff>0</xdr:rowOff>
              </from>
              <to>
                <xdr:col>51</xdr:col>
                <xdr:colOff>66675</xdr:colOff>
                <xdr:row>2</xdr:row>
                <xdr:rowOff>28575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текст</vt:lpstr>
      <vt:lpstr>доходы  прил 1</vt:lpstr>
      <vt:lpstr>Ведом прил 2</vt:lpstr>
      <vt:lpstr>Функц прил 3</vt:lpstr>
      <vt:lpstr>прил 4 </vt:lpstr>
      <vt:lpstr>прил 5 </vt:lpstr>
      <vt:lpstr>прил 6 </vt:lpstr>
      <vt:lpstr>прил 7</vt:lpstr>
      <vt:lpstr>прил 8</vt:lpstr>
      <vt:lpstr>прил 9</vt:lpstr>
      <vt:lpstr>ЦСР прил 10 </vt:lpstr>
      <vt:lpstr>'Ведом прил 2'!Область_печати</vt:lpstr>
      <vt:lpstr>'доходы  прил 1'!Область_печати</vt:lpstr>
      <vt:lpstr>'прил 4 '!Область_печати</vt:lpstr>
      <vt:lpstr>'прил 5 '!Область_печати</vt:lpstr>
      <vt:lpstr>'прил 6 '!Область_печати</vt:lpstr>
      <vt:lpstr>'прил 7'!Область_печати</vt:lpstr>
      <vt:lpstr>'прил 8'!Область_печати</vt:lpstr>
      <vt:lpstr>'прил 9'!Область_печати</vt:lpstr>
      <vt:lpstr>текст!Область_печати</vt:lpstr>
      <vt:lpstr>'Функц прил 3'!Область_печати</vt:lpstr>
      <vt:lpstr>'ЦСР прил 10 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2023-11-09T06:39:54Z</cp:lastPrinted>
  <dcterms:created xsi:type="dcterms:W3CDTF">2016-12-23T12:59:32Z</dcterms:created>
  <dcterms:modified xsi:type="dcterms:W3CDTF">2023-11-09T06:45:31Z</dcterms:modified>
</cp:coreProperties>
</file>