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Шамкина\РЕШЕНИЯ СОБРАНИЯ\решения Собрания 2023\Решение 274 от 29.12.2023\"/>
    </mc:Choice>
  </mc:AlternateContent>
  <bookViews>
    <workbookView xWindow="0" yWindow="0" windowWidth="28800" windowHeight="11265" activeTab="2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Ведом!$A$8:$G$15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Ведом!$A$1:$H$369</definedName>
    <definedName name="_xlnm.Print_Area" localSheetId="1">Функц!$A$1:$E$109</definedName>
    <definedName name="_xlnm.Print_Area" localSheetId="2">ЦСР!$A$1:$F$230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62913"/>
</workbook>
</file>

<file path=xl/calcChain.xml><?xml version="1.0" encoding="utf-8"?>
<calcChain xmlns="http://schemas.openxmlformats.org/spreadsheetml/2006/main">
  <c r="F152" i="1" l="1"/>
  <c r="G131" i="1" l="1"/>
  <c r="F131" i="1"/>
  <c r="G168" i="1" l="1"/>
  <c r="G176" i="1"/>
  <c r="E30" i="7" l="1"/>
  <c r="D30" i="7"/>
  <c r="D92" i="7"/>
  <c r="F214" i="1"/>
  <c r="F66" i="1"/>
  <c r="E121" i="7" l="1"/>
  <c r="D121" i="7"/>
  <c r="D112" i="7" l="1"/>
  <c r="F228" i="1"/>
  <c r="F178" i="1"/>
  <c r="D72" i="7" l="1"/>
  <c r="D71" i="7" s="1"/>
  <c r="D70" i="7" s="1"/>
  <c r="D133" i="7" l="1"/>
  <c r="E16" i="7"/>
  <c r="D16" i="7"/>
  <c r="G121" i="1"/>
  <c r="G120" i="1" s="1"/>
  <c r="F121" i="1"/>
  <c r="F120" i="1" s="1"/>
  <c r="F39" i="1"/>
  <c r="F38" i="1" s="1"/>
  <c r="F36" i="1"/>
  <c r="F35" i="1" s="1"/>
  <c r="F34" i="1" l="1"/>
  <c r="G106" i="1" l="1"/>
  <c r="G105" i="1" s="1"/>
  <c r="G104" i="1" s="1"/>
  <c r="D40" i="2" s="1"/>
  <c r="D39" i="2" s="1"/>
  <c r="E119" i="7" l="1"/>
  <c r="D119" i="7"/>
  <c r="E109" i="7" l="1"/>
  <c r="D109" i="7"/>
  <c r="D77" i="7"/>
  <c r="E28" i="7" l="1"/>
  <c r="D28" i="7"/>
  <c r="F106" i="1" l="1"/>
  <c r="F105" i="1" s="1"/>
  <c r="F104" i="1" s="1"/>
  <c r="C40" i="2" s="1"/>
  <c r="C39" i="2" s="1"/>
  <c r="E94" i="7" l="1"/>
  <c r="E93" i="7" s="1"/>
  <c r="D94" i="7"/>
  <c r="D93" i="7" s="1"/>
  <c r="G251" i="1" l="1"/>
  <c r="D69" i="7" l="1"/>
  <c r="E69" i="7"/>
  <c r="E68" i="7" s="1"/>
  <c r="G319" i="1"/>
  <c r="G84" i="1"/>
  <c r="G83" i="1" s="1"/>
  <c r="F84" i="1"/>
  <c r="F83" i="1" s="1"/>
  <c r="F202" i="1" l="1"/>
  <c r="F201" i="1" s="1"/>
  <c r="D68" i="7" l="1"/>
  <c r="G183" i="1" l="1"/>
  <c r="F28" i="1" l="1"/>
  <c r="F240" i="1" l="1"/>
  <c r="F239" i="1" s="1"/>
  <c r="E126" i="7" l="1"/>
  <c r="E125" i="7" s="1"/>
  <c r="D126" i="7"/>
  <c r="G300" i="1"/>
  <c r="G299" i="1" s="1"/>
  <c r="F300" i="1"/>
  <c r="F299" i="1" s="1"/>
  <c r="F298" i="1" s="1"/>
  <c r="G160" i="1" l="1"/>
  <c r="G159" i="1" s="1"/>
  <c r="G158" i="1" s="1"/>
  <c r="G269" i="1"/>
  <c r="G268" i="1" s="1"/>
  <c r="G174" i="1" l="1"/>
  <c r="G249" i="1" l="1"/>
  <c r="G185" i="1"/>
  <c r="F249" i="1" l="1"/>
  <c r="G124" i="1" l="1"/>
  <c r="D127" i="7" l="1"/>
  <c r="D125" i="7" s="1"/>
  <c r="G272" i="1"/>
  <c r="F275" i="1"/>
  <c r="D142" i="7"/>
  <c r="D141" i="7" s="1"/>
  <c r="F361" i="1"/>
  <c r="F216" i="1" l="1"/>
  <c r="E124" i="7" l="1"/>
  <c r="D124" i="7"/>
  <c r="G271" i="1"/>
  <c r="F272" i="1"/>
  <c r="F271" i="1" s="1"/>
  <c r="D120" i="7" l="1"/>
  <c r="E120" i="7"/>
  <c r="D140" i="7"/>
  <c r="G356" i="1" l="1"/>
  <c r="G355" i="1" s="1"/>
  <c r="G354" i="1" s="1"/>
  <c r="F359" i="1"/>
  <c r="E131" i="7" l="1"/>
  <c r="D135" i="7"/>
  <c r="D132" i="7"/>
  <c r="E103" i="7"/>
  <c r="D103" i="7"/>
  <c r="E101" i="7"/>
  <c r="D101" i="7"/>
  <c r="G315" i="1"/>
  <c r="G314" i="1" s="1"/>
  <c r="F315" i="1"/>
  <c r="F314" i="1" s="1"/>
  <c r="F185" i="1" l="1"/>
  <c r="F183" i="1"/>
  <c r="G182" i="1" l="1"/>
  <c r="F182" i="1"/>
  <c r="D138" i="7"/>
  <c r="F357" i="1" l="1"/>
  <c r="F356" i="1" s="1"/>
  <c r="F355" i="1" l="1"/>
  <c r="F354" i="1" s="1"/>
  <c r="E29" i="7" l="1"/>
  <c r="D29" i="7"/>
  <c r="G123" i="1" l="1"/>
  <c r="G119" i="1" s="1"/>
  <c r="F124" i="1"/>
  <c r="F123" i="1" s="1"/>
  <c r="F119" i="1" s="1"/>
  <c r="D57" i="2" l="1"/>
  <c r="C57" i="2"/>
  <c r="F62" i="1"/>
  <c r="D134" i="7" l="1"/>
  <c r="D131" i="7" s="1"/>
  <c r="F117" i="1"/>
  <c r="F116" i="1" s="1"/>
  <c r="D139" i="7" l="1"/>
  <c r="D137" i="7"/>
  <c r="D136" i="7" l="1"/>
  <c r="F64" i="1"/>
  <c r="E87" i="7" l="1"/>
  <c r="F269" i="1"/>
  <c r="F268" i="1" s="1"/>
  <c r="E123" i="7" l="1"/>
  <c r="E122" i="7" s="1"/>
  <c r="D123" i="7"/>
  <c r="G71" i="1"/>
  <c r="G70" i="1" s="1"/>
  <c r="G298" i="1" l="1"/>
  <c r="D37" i="2" s="1"/>
  <c r="C37" i="2"/>
  <c r="G114" i="1"/>
  <c r="G113" i="1" s="1"/>
  <c r="G112" i="1" s="1"/>
  <c r="G335" i="1" l="1"/>
  <c r="G334" i="1" s="1"/>
  <c r="G333" i="1" s="1"/>
  <c r="F335" i="1"/>
  <c r="F334" i="1" s="1"/>
  <c r="F333" i="1" s="1"/>
  <c r="C52" i="2" l="1"/>
  <c r="D52" i="2"/>
  <c r="E89" i="7" l="1"/>
  <c r="D89" i="7"/>
  <c r="E96" i="7"/>
  <c r="D96" i="7"/>
  <c r="G93" i="1" l="1"/>
  <c r="E32" i="7" l="1"/>
  <c r="E31" i="7" s="1"/>
  <c r="D32" i="7"/>
  <c r="D31" i="7" s="1"/>
  <c r="G110" i="1"/>
  <c r="G53" i="1"/>
  <c r="G52" i="1" s="1"/>
  <c r="G51" i="1" s="1"/>
  <c r="D97" i="2" l="1"/>
  <c r="G15" i="1"/>
  <c r="G135" i="1"/>
  <c r="G134" i="1" s="1"/>
  <c r="G133" i="1" s="1"/>
  <c r="D86" i="2" s="1"/>
  <c r="F30" i="1" l="1"/>
  <c r="G296" i="1" l="1"/>
  <c r="G295" i="1" s="1"/>
  <c r="G291" i="1" s="1"/>
  <c r="F296" i="1"/>
  <c r="F295" i="1" s="1"/>
  <c r="F68" i="1"/>
  <c r="F61" i="1" s="1"/>
  <c r="D19" i="7" l="1"/>
  <c r="D18" i="7"/>
  <c r="E84" i="7" l="1"/>
  <c r="E83" i="7" s="1"/>
  <c r="C83" i="7"/>
  <c r="B83" i="7"/>
  <c r="A83" i="7"/>
  <c r="A84" i="7"/>
  <c r="B84" i="7"/>
  <c r="C84" i="7"/>
  <c r="D84" i="7"/>
  <c r="D83" i="7" s="1"/>
  <c r="F293" i="1" l="1"/>
  <c r="F292" i="1" s="1"/>
  <c r="F291" i="1" s="1"/>
  <c r="C49" i="2" l="1"/>
  <c r="C48" i="2" s="1"/>
  <c r="C47" i="2" s="1"/>
  <c r="C44" i="2" s="1"/>
  <c r="C43" i="2" s="1"/>
  <c r="E118" i="7" l="1"/>
  <c r="E117" i="7" s="1"/>
  <c r="D118" i="7"/>
  <c r="D117" i="7" s="1"/>
  <c r="E106" i="7"/>
  <c r="E105" i="7" s="1"/>
  <c r="E104" i="7" s="1"/>
  <c r="D106" i="7"/>
  <c r="D105" i="7" s="1"/>
  <c r="D104" i="7" s="1"/>
  <c r="B107" i="7"/>
  <c r="D38" i="2"/>
  <c r="C38" i="2"/>
  <c r="G102" i="1" l="1"/>
  <c r="G101" i="1" s="1"/>
  <c r="G100" i="1" s="1"/>
  <c r="D130" i="7" l="1"/>
  <c r="D129" i="7" s="1"/>
  <c r="D128" i="7" s="1"/>
  <c r="F20" i="1" l="1"/>
  <c r="F91" i="1"/>
  <c r="G91" i="1"/>
  <c r="F312" i="1" l="1"/>
  <c r="F311" i="1" s="1"/>
  <c r="F251" i="1" l="1"/>
  <c r="E145" i="7"/>
  <c r="E144" i="7" s="1"/>
  <c r="E143" i="7" s="1"/>
  <c r="E148" i="7"/>
  <c r="E147" i="7" s="1"/>
  <c r="E146" i="7" s="1"/>
  <c r="E150" i="7"/>
  <c r="E149" i="7" s="1"/>
  <c r="E154" i="7"/>
  <c r="E153" i="7" s="1"/>
  <c r="E152" i="7" s="1"/>
  <c r="E14" i="7"/>
  <c r="E13" i="7" s="1"/>
  <c r="E15" i="7"/>
  <c r="E23" i="7"/>
  <c r="E22" i="7" s="1"/>
  <c r="E18" i="7"/>
  <c r="E19" i="7"/>
  <c r="E21" i="7"/>
  <c r="E20" i="7" s="1"/>
  <c r="E26" i="7"/>
  <c r="E25" i="7" s="1"/>
  <c r="E27" i="7"/>
  <c r="E34" i="7"/>
  <c r="E33" i="7" s="1"/>
  <c r="E37" i="7"/>
  <c r="E36" i="7" s="1"/>
  <c r="E39" i="7"/>
  <c r="E38" i="7" s="1"/>
  <c r="E41" i="7"/>
  <c r="E40" i="7" s="1"/>
  <c r="E44" i="7"/>
  <c r="E43" i="7" s="1"/>
  <c r="E42" i="7" s="1"/>
  <c r="E47" i="7"/>
  <c r="E46" i="7" s="1"/>
  <c r="E45" i="7" s="1"/>
  <c r="E53" i="7"/>
  <c r="E52" i="7" s="1"/>
  <c r="E51" i="7" s="1"/>
  <c r="E56" i="7"/>
  <c r="E55" i="7" s="1"/>
  <c r="E54" i="7" s="1"/>
  <c r="E58" i="7"/>
  <c r="E57" i="7" s="1"/>
  <c r="E61" i="7"/>
  <c r="E60" i="7" s="1"/>
  <c r="E59" i="7" s="1"/>
  <c r="E64" i="7"/>
  <c r="E63" i="7" s="1"/>
  <c r="E62" i="7" s="1"/>
  <c r="E67" i="7"/>
  <c r="E66" i="7" s="1"/>
  <c r="E65" i="7" s="1"/>
  <c r="E75" i="7"/>
  <c r="E74" i="7" s="1"/>
  <c r="E77" i="7"/>
  <c r="E76" i="7" s="1"/>
  <c r="E79" i="7"/>
  <c r="E78" i="7" s="1"/>
  <c r="E82" i="7"/>
  <c r="E81" i="7" s="1"/>
  <c r="E80" i="7" s="1"/>
  <c r="E86" i="7"/>
  <c r="E88" i="7"/>
  <c r="E91" i="7"/>
  <c r="E90" i="7" s="1"/>
  <c r="E97" i="7"/>
  <c r="E95" i="7" s="1"/>
  <c r="E100" i="7"/>
  <c r="E102" i="7"/>
  <c r="E108" i="7"/>
  <c r="E107" i="7" s="1"/>
  <c r="E113" i="7"/>
  <c r="E111" i="7" s="1"/>
  <c r="E110" i="7" s="1"/>
  <c r="E116" i="7"/>
  <c r="E115" i="7" s="1"/>
  <c r="E114" i="7" s="1"/>
  <c r="D47" i="7"/>
  <c r="D97" i="7"/>
  <c r="D95" i="7" s="1"/>
  <c r="D91" i="7"/>
  <c r="D90" i="7" s="1"/>
  <c r="E85" i="7" l="1"/>
  <c r="E24" i="7"/>
  <c r="E17" i="7"/>
  <c r="E12" i="7" s="1"/>
  <c r="E73" i="7"/>
  <c r="E35" i="7"/>
  <c r="E98" i="7"/>
  <c r="D154" i="7" l="1"/>
  <c r="D153" i="7" s="1"/>
  <c r="D152" i="7" s="1"/>
  <c r="D150" i="7"/>
  <c r="D149" i="7" s="1"/>
  <c r="D148" i="7"/>
  <c r="D147" i="7" s="1"/>
  <c r="D146" i="7" s="1"/>
  <c r="D145" i="7"/>
  <c r="D144" i="7" s="1"/>
  <c r="D143" i="7" s="1"/>
  <c r="D76" i="7"/>
  <c r="D79" i="7"/>
  <c r="D78" i="7" s="1"/>
  <c r="D75" i="7"/>
  <c r="D74" i="7" s="1"/>
  <c r="D113" i="7"/>
  <c r="D116" i="7"/>
  <c r="D115" i="7" s="1"/>
  <c r="D114" i="7" s="1"/>
  <c r="D108" i="7"/>
  <c r="D107" i="7" s="1"/>
  <c r="D61" i="7"/>
  <c r="D60" i="7" s="1"/>
  <c r="D59" i="7" s="1"/>
  <c r="D64" i="7"/>
  <c r="D63" i="7" s="1"/>
  <c r="D62" i="7" s="1"/>
  <c r="D82" i="7"/>
  <c r="D81" i="7" s="1"/>
  <c r="D80" i="7" s="1"/>
  <c r="D102" i="7"/>
  <c r="D100" i="7"/>
  <c r="D88" i="7"/>
  <c r="D67" i="7"/>
  <c r="D66" i="7" s="1"/>
  <c r="D65" i="7" s="1"/>
  <c r="D56" i="7"/>
  <c r="D55" i="7" s="1"/>
  <c r="D54" i="7" s="1"/>
  <c r="D53" i="7"/>
  <c r="D52" i="7" s="1"/>
  <c r="D51" i="7" s="1"/>
  <c r="D46" i="7"/>
  <c r="D45" i="7" s="1"/>
  <c r="D44" i="7"/>
  <c r="D43" i="7" s="1"/>
  <c r="D42" i="7" s="1"/>
  <c r="D58" i="7"/>
  <c r="D57" i="7" s="1"/>
  <c r="D41" i="7"/>
  <c r="D40" i="7" s="1"/>
  <c r="D39" i="7"/>
  <c r="D38" i="7" s="1"/>
  <c r="D37" i="7"/>
  <c r="D36" i="7" s="1"/>
  <c r="D27" i="7"/>
  <c r="D34" i="7"/>
  <c r="D33" i="7" s="1"/>
  <c r="D26" i="7"/>
  <c r="D25" i="7" s="1"/>
  <c r="D23" i="7"/>
  <c r="D22" i="7" s="1"/>
  <c r="D15" i="7"/>
  <c r="D14" i="7"/>
  <c r="D13" i="7" s="1"/>
  <c r="D21" i="7"/>
  <c r="D20" i="7" s="1"/>
  <c r="B114" i="7"/>
  <c r="B110" i="7"/>
  <c r="B85" i="7"/>
  <c r="B80" i="7"/>
  <c r="B73" i="7"/>
  <c r="B65" i="7"/>
  <c r="B62" i="7"/>
  <c r="B59" i="7"/>
  <c r="B54" i="7"/>
  <c r="B51" i="7"/>
  <c r="B48" i="7"/>
  <c r="B45" i="7"/>
  <c r="B42" i="7"/>
  <c r="B35" i="7"/>
  <c r="B24" i="7"/>
  <c r="B12" i="7"/>
  <c r="G205" i="1"/>
  <c r="G209" i="1"/>
  <c r="G207" i="1"/>
  <c r="G146" i="1"/>
  <c r="G145" i="1" s="1"/>
  <c r="D111" i="7" l="1"/>
  <c r="D110" i="7" s="1"/>
  <c r="D24" i="7"/>
  <c r="D35" i="7"/>
  <c r="D98" i="7"/>
  <c r="D73" i="7"/>
  <c r="D17" i="7"/>
  <c r="D12" i="7" s="1"/>
  <c r="G204" i="1"/>
  <c r="G200" i="1" s="1"/>
  <c r="G109" i="1"/>
  <c r="G108" i="1" s="1"/>
  <c r="G60" i="1"/>
  <c r="G303" i="1"/>
  <c r="G302" i="1" s="1"/>
  <c r="G318" i="1"/>
  <c r="G317" i="1" s="1"/>
  <c r="D21" i="2" l="1"/>
  <c r="G130" i="1"/>
  <c r="F130" i="1"/>
  <c r="G128" i="1" l="1"/>
  <c r="G127" i="1" s="1"/>
  <c r="G126" i="1" s="1"/>
  <c r="F128" i="1"/>
  <c r="F127" i="1" s="1"/>
  <c r="F126" i="1" s="1"/>
  <c r="D33" i="2"/>
  <c r="D98" i="2"/>
  <c r="D32" i="2"/>
  <c r="D20" i="2"/>
  <c r="D18" i="2"/>
  <c r="D15" i="2"/>
  <c r="G331" i="1" l="1"/>
  <c r="G330" i="1" s="1"/>
  <c r="F331" i="1"/>
  <c r="F330" i="1" s="1"/>
  <c r="F329" i="1" s="1"/>
  <c r="G329" i="1" l="1"/>
  <c r="G328" i="1" s="1"/>
  <c r="F328" i="1"/>
  <c r="A114" i="7" l="1"/>
  <c r="D85" i="2" l="1"/>
  <c r="F319" i="1" l="1"/>
  <c r="F318" i="1" s="1"/>
  <c r="F266" i="1"/>
  <c r="G266" i="1"/>
  <c r="G243" i="1" s="1"/>
  <c r="G242" i="1" s="1"/>
  <c r="F143" i="1" l="1"/>
  <c r="F142" i="1" s="1"/>
  <c r="F141" i="1" s="1"/>
  <c r="B89" i="2" l="1"/>
  <c r="A86" i="2"/>
  <c r="D89" i="2"/>
  <c r="C89" i="2"/>
  <c r="C26" i="2"/>
  <c r="G139" i="1"/>
  <c r="F139" i="1"/>
  <c r="F138" i="1" s="1"/>
  <c r="F137" i="1" s="1"/>
  <c r="F237" i="1"/>
  <c r="F236" i="1" s="1"/>
  <c r="F235" i="1" s="1"/>
  <c r="C88" i="2" l="1"/>
  <c r="C87" i="2" s="1"/>
  <c r="D88" i="2"/>
  <c r="D87" i="2" s="1"/>
  <c r="G137" i="1"/>
  <c r="G138" i="1"/>
  <c r="F135" i="1" l="1"/>
  <c r="F134" i="1" s="1"/>
  <c r="F133" i="1" s="1"/>
  <c r="C86" i="2" l="1"/>
  <c r="F227" i="1" l="1"/>
  <c r="F102" i="1" l="1"/>
  <c r="F101" i="1" s="1"/>
  <c r="F100" i="1" s="1"/>
  <c r="F283" i="1" l="1"/>
  <c r="F282" i="1" s="1"/>
  <c r="F281" i="1" s="1"/>
  <c r="F90" i="1"/>
  <c r="F89" i="1" s="1"/>
  <c r="G90" i="1" l="1"/>
  <c r="G89" i="1" l="1"/>
  <c r="G82" i="1" s="1"/>
  <c r="G59" i="1" s="1"/>
  <c r="D34" i="2" l="1"/>
  <c r="F225" i="1"/>
  <c r="F224" i="1" s="1"/>
  <c r="F223" i="1" s="1"/>
  <c r="F222" i="1" s="1"/>
  <c r="G326" i="1" l="1"/>
  <c r="F326" i="1"/>
  <c r="F325" i="1" s="1"/>
  <c r="D50" i="7" s="1"/>
  <c r="G190" i="1"/>
  <c r="G189" i="1" s="1"/>
  <c r="F190" i="1"/>
  <c r="F189" i="1" s="1"/>
  <c r="G325" i="1" l="1"/>
  <c r="E50" i="7" s="1"/>
  <c r="F188" i="1"/>
  <c r="F187" i="1" s="1"/>
  <c r="C17" i="2" s="1"/>
  <c r="G188" i="1"/>
  <c r="G187" i="1" s="1"/>
  <c r="D17" i="2" s="1"/>
  <c r="E49" i="7" l="1"/>
  <c r="E48" i="7" s="1"/>
  <c r="E155" i="7" s="1"/>
  <c r="G324" i="1"/>
  <c r="F324" i="1"/>
  <c r="D49" i="7"/>
  <c r="D48" i="7" s="1"/>
  <c r="F322" i="1"/>
  <c r="F321" i="1" s="1"/>
  <c r="F317" i="1" s="1"/>
  <c r="G166" i="1" l="1"/>
  <c r="F166" i="1"/>
  <c r="G164" i="1"/>
  <c r="F164" i="1"/>
  <c r="F163" i="1" l="1"/>
  <c r="G163" i="1"/>
  <c r="G162" i="1" s="1"/>
  <c r="F233" i="1"/>
  <c r="F232" i="1" s="1"/>
  <c r="F231" i="1" s="1"/>
  <c r="D16" i="2" l="1"/>
  <c r="D122" i="7" l="1"/>
  <c r="F24" i="1"/>
  <c r="D35" i="2" l="1"/>
  <c r="C29" i="2"/>
  <c r="G350" i="1" l="1"/>
  <c r="D93" i="2" l="1"/>
  <c r="D28" i="2"/>
  <c r="D27" i="2" s="1"/>
  <c r="D22" i="2" s="1"/>
  <c r="C28" i="2"/>
  <c r="C27" i="2" s="1"/>
  <c r="D84" i="2" l="1"/>
  <c r="D83" i="2" s="1"/>
  <c r="D82" i="2" s="1"/>
  <c r="C85" i="2"/>
  <c r="C84" i="2" s="1"/>
  <c r="C83" i="2" s="1"/>
  <c r="C82" i="2" s="1"/>
  <c r="F220" i="1" l="1"/>
  <c r="F219" i="1" s="1"/>
  <c r="E99" i="7" l="1"/>
  <c r="C25" i="2"/>
  <c r="C24" i="2" s="1"/>
  <c r="C23" i="2" s="1"/>
  <c r="C22" i="2" s="1"/>
  <c r="F76" i="1" l="1"/>
  <c r="F75" i="1" s="1"/>
  <c r="F74" i="1" s="1"/>
  <c r="F73" i="1" s="1"/>
  <c r="D81" i="2" l="1"/>
  <c r="D99" i="7" l="1"/>
  <c r="F212" i="1" l="1"/>
  <c r="F211" i="1" s="1"/>
  <c r="G155" i="1" l="1"/>
  <c r="G154" i="1" s="1"/>
  <c r="F155" i="1" l="1"/>
  <c r="F154" i="1" s="1"/>
  <c r="D91" i="2" l="1"/>
  <c r="D90" i="2" s="1"/>
  <c r="F289" i="1" l="1"/>
  <c r="F278" i="1" s="1"/>
  <c r="F277" i="1" s="1"/>
  <c r="F87" i="1" l="1"/>
  <c r="F86" i="1" s="1"/>
  <c r="F82" i="1" s="1"/>
  <c r="D80" i="2" l="1"/>
  <c r="D79" i="2" s="1"/>
  <c r="D78" i="2" s="1"/>
  <c r="C81" i="2"/>
  <c r="C80" i="2" s="1"/>
  <c r="C79" i="2" s="1"/>
  <c r="C78" i="2" s="1"/>
  <c r="C77" i="2" l="1"/>
  <c r="C76" i="2" s="1"/>
  <c r="D77" i="2"/>
  <c r="D76" i="2" s="1"/>
  <c r="F57" i="1" l="1"/>
  <c r="F56" i="1" l="1"/>
  <c r="F55" i="1" s="1"/>
  <c r="D49" i="2"/>
  <c r="D48" i="2" s="1"/>
  <c r="D47" i="2" s="1"/>
  <c r="D44" i="2" s="1"/>
  <c r="D43" i="2" s="1"/>
  <c r="F71" i="1"/>
  <c r="F70" i="1" s="1"/>
  <c r="F60" i="1" s="1"/>
  <c r="F80" i="1"/>
  <c r="F98" i="1"/>
  <c r="F94" i="1" s="1"/>
  <c r="F110" i="1"/>
  <c r="F109" i="1" s="1"/>
  <c r="F108" i="1" s="1"/>
  <c r="D51" i="2"/>
  <c r="F114" i="1"/>
  <c r="F113" i="1" s="1"/>
  <c r="F112" i="1" s="1"/>
  <c r="F146" i="1"/>
  <c r="F145" i="1" s="1"/>
  <c r="F160" i="1"/>
  <c r="F174" i="1"/>
  <c r="F176" i="1"/>
  <c r="F180" i="1"/>
  <c r="F198" i="1"/>
  <c r="F195" i="1" s="1"/>
  <c r="F192" i="1" s="1"/>
  <c r="F205" i="1"/>
  <c r="F207" i="1"/>
  <c r="F209" i="1"/>
  <c r="F243" i="1"/>
  <c r="F242" i="1" s="1"/>
  <c r="C32" i="2"/>
  <c r="F309" i="1"/>
  <c r="F303" i="1" s="1"/>
  <c r="F302" i="1" s="1"/>
  <c r="G346" i="1"/>
  <c r="F346" i="1"/>
  <c r="F339" i="1"/>
  <c r="F352" i="1"/>
  <c r="F351" i="1" s="1"/>
  <c r="F53" i="1"/>
  <c r="F52" i="1" s="1"/>
  <c r="F51" i="1" s="1"/>
  <c r="F49" i="1"/>
  <c r="F45" i="1"/>
  <c r="F42" i="1" s="1"/>
  <c r="F32" i="1"/>
  <c r="F18" i="1"/>
  <c r="F168" i="1" l="1"/>
  <c r="F162" i="1" s="1"/>
  <c r="C98" i="2"/>
  <c r="C42" i="2"/>
  <c r="F27" i="1"/>
  <c r="F26" i="1" s="1"/>
  <c r="C18" i="2" s="1"/>
  <c r="F204" i="1"/>
  <c r="F200" i="1" s="1"/>
  <c r="C21" i="2" s="1"/>
  <c r="F159" i="1"/>
  <c r="F158" i="1" s="1"/>
  <c r="F79" i="1"/>
  <c r="F78" i="1" s="1"/>
  <c r="F48" i="1"/>
  <c r="F47" i="1" s="1"/>
  <c r="F17" i="1"/>
  <c r="F338" i="1"/>
  <c r="F337" i="1" s="1"/>
  <c r="C56" i="2" s="1"/>
  <c r="G342" i="1"/>
  <c r="G341" i="1" s="1"/>
  <c r="G157" i="1" s="1"/>
  <c r="F342" i="1"/>
  <c r="F341" i="1" s="1"/>
  <c r="C58" i="2" s="1"/>
  <c r="F41" i="1"/>
  <c r="C50" i="2" s="1"/>
  <c r="F93" i="1"/>
  <c r="C36" i="2" s="1"/>
  <c r="C35" i="2" s="1"/>
  <c r="F350" i="1"/>
  <c r="C51" i="2"/>
  <c r="F59" i="1" l="1"/>
  <c r="C55" i="2"/>
  <c r="F157" i="1"/>
  <c r="D87" i="7"/>
  <c r="D86" i="7" s="1"/>
  <c r="G363" i="1"/>
  <c r="C41" i="2"/>
  <c r="C34" i="2"/>
  <c r="D42" i="2"/>
  <c r="C20" i="2"/>
  <c r="C33" i="2"/>
  <c r="D54" i="2"/>
  <c r="D14" i="2"/>
  <c r="D96" i="2"/>
  <c r="C95" i="2"/>
  <c r="C94" i="2" s="1"/>
  <c r="D58" i="2"/>
  <c r="D55" i="2" s="1"/>
  <c r="C93" i="2"/>
  <c r="C92" i="2" s="1"/>
  <c r="C97" i="2"/>
  <c r="C96" i="2" s="1"/>
  <c r="C31" i="2"/>
  <c r="F16" i="1"/>
  <c r="F15" i="1" s="1"/>
  <c r="C54" i="2"/>
  <c r="F363" i="1" l="1"/>
  <c r="D85" i="7"/>
  <c r="D155" i="7" s="1"/>
  <c r="C15" i="2"/>
  <c r="C16" i="2"/>
  <c r="C30" i="2"/>
  <c r="D50" i="2"/>
  <c r="D41" i="2" s="1"/>
  <c r="C91" i="2"/>
  <c r="C90" i="2" s="1"/>
  <c r="D53" i="2"/>
  <c r="C14" i="2" l="1"/>
  <c r="D31" i="2"/>
  <c r="D30" i="2" s="1"/>
  <c r="D99" i="2" s="1"/>
  <c r="C53" i="2" l="1"/>
  <c r="C99" i="2" s="1"/>
</calcChain>
</file>

<file path=xl/comments1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10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10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9" authorId="0" shape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9" authorId="0" shape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<sst xmlns="http://schemas.openxmlformats.org/spreadsheetml/2006/main" count="957" uniqueCount="219">
  <si>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</si>
  <si>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</si>
  <si>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</si>
  <si>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</si>
  <si>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</si>
  <si>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</si>
  <si>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</si>
  <si>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</si>
  <si>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</si>
  <si>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</si>
  <si>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</si>
  <si>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</si>
  <si>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</si>
  <si>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</si>
  <si>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</si>
  <si>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</si>
  <si>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</si>
  <si>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1400</t>
  </si>
  <si>
    <t>9000000000</t>
  </si>
  <si>
    <t>0200000000</t>
  </si>
  <si>
    <t>0400000000</t>
  </si>
  <si>
    <t>0400</t>
  </si>
  <si>
    <t>1100000000</t>
  </si>
  <si>
    <t>0500</t>
  </si>
  <si>
    <t>0500000000</t>
  </si>
  <si>
    <t>0800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</si>
  <si>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</si>
  <si>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</si>
  <si>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</si>
  <si>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</si>
  <si>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</si>
  <si>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</si>
  <si>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</si>
  <si>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</si>
  <si>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0300000000</t>
  </si>
  <si>
    <t>0300011000</t>
  </si>
  <si>
    <t>0800000000</t>
  </si>
  <si>
    <t>0800060000</t>
  </si>
  <si>
    <t>0600000000</t>
  </si>
  <si>
    <t>0600160000</t>
  </si>
  <si>
    <t>1400075170</t>
  </si>
  <si>
    <t>0700000000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</si>
  <si>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</si>
  <si>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</si>
  <si>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</si>
  <si>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</si>
  <si>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</si>
  <si>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</si>
  <si>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</si>
  <si>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</si>
  <si>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</si>
  <si>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</si>
  <si>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</si>
  <si>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</si>
  <si>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</si>
  <si>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</si>
  <si>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</si>
  <si>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</si>
  <si>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</si>
  <si>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</si>
  <si>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</si>
  <si>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</si>
  <si>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</si>
  <si>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</t>
  </si>
  <si>
    <t>Непрограммные направления расходов местного бюджета</t>
  </si>
  <si>
    <t>Субвенции местным бюджетам</t>
  </si>
  <si>
    <t>Другие общегосударственные вопросы</t>
  </si>
  <si>
    <t>Закупка товаров, работ и услуг для муниципальных нужд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</si>
  <si>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</si>
  <si>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</si>
  <si>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</si>
  <si>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</si>
  <si>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</si>
  <si>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</si>
  <si>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</si>
  <si>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</si>
  <si>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</si>
  <si>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</si>
  <si>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</si>
  <si>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</si>
  <si>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</si>
  <si>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</si>
  <si>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</si>
  <si>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</si>
  <si>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</si>
  <si>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</si>
  <si>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</si>
  <si>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</si>
  <si>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</si>
  <si>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</si>
  <si>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</si>
  <si>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</si>
  <si>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</si>
  <si>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</si>
  <si>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</si>
  <si>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</si>
  <si>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</si>
  <si>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</si>
  <si>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</si>
  <si>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</si>
  <si>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</si>
  <si>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</si>
  <si>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</si>
  <si>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</si>
  <si>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</si>
  <si>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</si>
  <si>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</si>
  <si>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</si>
  <si>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</si>
  <si>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</si>
  <si>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</si>
  <si>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</si>
  <si>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</si>
  <si>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</si>
  <si>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</si>
  <si>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</si>
  <si>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</si>
  <si>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</si>
  <si>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</si>
  <si>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</si>
  <si>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</si>
  <si>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</si>
  <si>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</si>
  <si>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</si>
  <si>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</si>
  <si>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</si>
  <si>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</si>
  <si>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</si>
  <si>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</si>
  <si>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</si>
  <si>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</si>
  <si>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</si>
  <si>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</si>
  <si>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</si>
  <si>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</si>
  <si>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</si>
  <si>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Коммунальное хозяйство</t>
  </si>
  <si>
    <t>Обеспечение проведения выборов и референдумов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</si>
  <si>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</si>
  <si>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</si>
  <si>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</si>
  <si>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</si>
  <si>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</si>
  <si>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</si>
  <si>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</si>
  <si>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</si>
  <si>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</si>
  <si>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</si>
  <si>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</si>
  <si>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</si>
  <si>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</si>
  <si>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</si>
  <si>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</si>
  <si>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</si>
  <si>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</si>
  <si>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</si>
  <si>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</si>
  <si>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</si>
  <si>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</si>
  <si>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</si>
  <si>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</si>
  <si>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Судебная система</t>
  </si>
  <si>
    <t>Наименование  раздела, подраздела расходов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</si>
  <si>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</si>
  <si>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</si>
  <si>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</si>
  <si>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</si>
  <si>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</si>
  <si>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</si>
  <si>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</si>
  <si>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</si>
  <si>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</si>
  <si>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</si>
  <si>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</si>
  <si>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</si>
  <si>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</si>
  <si>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>на  2023 год и плановый период 2024 и 2025 годов"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</si>
  <si>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</si>
  <si>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2023 год.</t>
  </si>
  <si>
    <t>на 2023 год и плановый период 2024 и 2025 годов"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</si>
  <si>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</si>
  <si>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</si>
  <si>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</si>
  <si>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</si>
  <si>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</si>
  <si>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</si>
  <si>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</si>
  <si>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</si>
  <si>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</si>
  <si>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</si>
  <si>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</si>
  <si>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</si>
  <si>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</si>
  <si>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</si>
  <si>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</si>
  <si>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</si>
  <si>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</si>
  <si>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</si>
  <si>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</si>
  <si>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</si>
  <si>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</si>
  <si>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</si>
  <si>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</si>
  <si>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</si>
  <si>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</si>
  <si>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</si>
  <si>
    <t>Другие вопросы в области охраны окружающей среды</t>
  </si>
  <si>
    <t>Муниципальная программа «Комплексное развитие сельских территорий муниципального района Клявлинский Самарской области на 2020-2025 годы»</t>
  </si>
  <si>
    <t>Охрана окружающей среды</t>
  </si>
  <si>
    <t>"</t>
  </si>
  <si>
    <t>"Приложение 15</t>
  </si>
  <si>
    <t>"Приложение 6</t>
  </si>
  <si>
    <t>Муниципальная программа  "Защита населения и территории муниципального района Клявлинский от чрезвычайных ситуаций, обеспечение пожарной безопасности и безопасности людей на водных объектах на 2021-2025 годы"</t>
  </si>
  <si>
    <t>Стипендии</t>
  </si>
  <si>
    <t>"Приложение 4</t>
  </si>
  <si>
    <t xml:space="preserve">Ведомственная структура расходов бюджета муниципального района Клявлинский Самарской области на 2023 год 
  </t>
  </si>
  <si>
    <t>10) Приложение 4 к Решению изложить в следующей редакции:</t>
  </si>
  <si>
    <t>18) Приложение 15 к Решению изложить в следующей редакции:</t>
  </si>
  <si>
    <t>12) Приложение 6 к Решению изложить в следующей редакции: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</si>
</sst>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sz val="10"/>
      <color rgb="FFFF000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91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14" fillId="2" borderId="1" xfId="2" applyFont="1" applyFill="1" applyBorder="1" applyAlignment="1" applyProtection="1">
      <alignment wrapText="1"/>
    </xf>
    <xf numFmtId="0" fontId="0" fillId="4" borderId="0" xfId="0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7" fillId="2" borderId="0" xfId="4" applyNumberFormat="1" applyFont="1" applyFill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right"/>
    </xf>
    <xf numFmtId="170" fontId="15" fillId="2" borderId="1" xfId="5" applyNumberFormat="1" applyFont="1" applyFill="1" applyBorder="1" applyAlignment="1" applyProtection="1">
      <alignment horizontal="right" wrapText="1"/>
      <protection hidden="1"/>
    </xf>
    <xf numFmtId="0" fontId="14" fillId="2" borderId="7" xfId="3" applyFont="1" applyFill="1" applyBorder="1" applyAlignment="1"/>
    <xf numFmtId="0" fontId="16" fillId="2" borderId="0" xfId="0" applyFont="1" applyFill="1"/>
    <xf numFmtId="166" fontId="15" fillId="2" borderId="1" xfId="3" applyNumberFormat="1" applyFont="1" applyFill="1" applyBorder="1" applyAlignment="1" applyProtection="1">
      <alignment horizontal="center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0" fontId="15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0" fontId="18" fillId="2" borderId="0" xfId="4" applyFont="1" applyFill="1" applyBorder="1" applyAlignment="1"/>
    <xf numFmtId="166" fontId="18" fillId="2" borderId="0" xfId="4" applyNumberFormat="1" applyFont="1" applyFill="1" applyBorder="1"/>
    <xf numFmtId="166" fontId="14" fillId="2" borderId="0" xfId="4" applyNumberFormat="1" applyFont="1" applyFill="1" applyBorder="1"/>
    <xf numFmtId="0" fontId="18" fillId="2" borderId="0" xfId="4" applyFont="1" applyFill="1" applyAlignment="1"/>
    <xf numFmtId="166" fontId="18" fillId="2" borderId="0" xfId="4" applyNumberFormat="1" applyFont="1" applyFill="1"/>
    <xf numFmtId="166" fontId="14" fillId="2" borderId="0" xfId="4" applyNumberFormat="1" applyFont="1" applyFill="1"/>
    <xf numFmtId="0" fontId="15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3" fillId="2" borderId="0" xfId="0" applyFont="1" applyFill="1"/>
    <xf numFmtId="0" fontId="19" fillId="0" borderId="0" xfId="4" applyFont="1"/>
    <xf numFmtId="0" fontId="19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1" fillId="2" borderId="0" xfId="4" applyNumberFormat="1" applyFont="1" applyFill="1"/>
    <xf numFmtId="0" fontId="14" fillId="0" borderId="0" xfId="3" applyFont="1" applyFill="1" applyBorder="1" applyAlignment="1"/>
    <xf numFmtId="0" fontId="15" fillId="0" borderId="1" xfId="3" applyNumberFormat="1" applyFont="1" applyFill="1" applyBorder="1" applyAlignment="1" applyProtection="1">
      <alignment horizontal="left" wrapText="1"/>
      <protection hidden="1"/>
    </xf>
    <xf numFmtId="0" fontId="16" fillId="0" borderId="0" xfId="0" applyFont="1" applyFill="1"/>
    <xf numFmtId="0" fontId="15" fillId="0" borderId="1" xfId="2" applyFont="1" applyFill="1" applyBorder="1" applyAlignment="1" applyProtection="1">
      <alignment wrapText="1"/>
    </xf>
    <xf numFmtId="0" fontId="14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8" fillId="0" borderId="0" xfId="4" applyFont="1" applyFill="1" applyAlignment="1"/>
    <xf numFmtId="49" fontId="18" fillId="0" borderId="0" xfId="4" applyNumberFormat="1" applyFont="1" applyFill="1" applyBorder="1" applyAlignment="1">
      <alignment vertical="distributed"/>
    </xf>
    <xf numFmtId="49" fontId="18" fillId="0" borderId="0" xfId="4" applyNumberFormat="1" applyFont="1" applyFill="1" applyAlignment="1">
      <alignment vertical="distributed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9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166" fontId="5" fillId="2" borderId="4" xfId="4" applyNumberFormat="1" applyFont="1" applyFill="1" applyBorder="1"/>
    <xf numFmtId="0" fontId="0" fillId="0" borderId="0" xfId="0" applyFont="1"/>
    <xf numFmtId="0" fontId="3" fillId="2" borderId="0" xfId="1" applyFont="1" applyFill="1" applyBorder="1" applyAlignment="1" applyProtection="1">
      <alignment horizontal="right"/>
    </xf>
    <xf numFmtId="0" fontId="3" fillId="2" borderId="4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/>
    <xf numFmtId="0" fontId="3" fillId="2" borderId="0" xfId="1" applyFont="1" applyFill="1" applyBorder="1" applyAlignment="1" applyProtection="1">
      <alignment horizontal="right"/>
    </xf>
    <xf numFmtId="0" fontId="5" fillId="2" borderId="1" xfId="2" applyFont="1" applyFill="1" applyBorder="1" applyAlignment="1" applyProtection="1">
      <alignment horizontal="left" wrapText="1"/>
    </xf>
    <xf numFmtId="0" fontId="5" fillId="2" borderId="6" xfId="2" applyFont="1" applyFill="1" applyBorder="1" applyAlignment="1" applyProtection="1">
      <alignment horizontal="left" wrapText="1"/>
    </xf>
    <xf numFmtId="0" fontId="3" fillId="2" borderId="6" xfId="2" applyFont="1" applyFill="1" applyBorder="1" applyAlignment="1" applyProtection="1">
      <alignment horizontal="left" wrapText="1"/>
    </xf>
    <xf numFmtId="0" fontId="3" fillId="0" borderId="0" xfId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9" xfId="1" applyNumberFormat="1" applyFont="1" applyFill="1" applyBorder="1" applyAlignment="1" applyProtection="1">
      <alignment horizontal="right" wrapText="1"/>
      <protection hidden="1"/>
    </xf>
    <xf numFmtId="166" fontId="0" fillId="0" borderId="0" xfId="0" applyNumberFormat="1" applyFont="1" applyFill="1" applyBorder="1"/>
    <xf numFmtId="166" fontId="0" fillId="0" borderId="0" xfId="0" applyNumberFormat="1" applyFont="1" applyFill="1"/>
    <xf numFmtId="0" fontId="0" fillId="0" borderId="0" xfId="0" applyFont="1" applyFill="1"/>
    <xf numFmtId="0" fontId="22" fillId="0" borderId="0" xfId="4" applyFont="1"/>
    <xf numFmtId="166" fontId="20" fillId="2" borderId="0" xfId="4" applyNumberFormat="1" applyFont="1" applyFill="1"/>
    <xf numFmtId="166" fontId="6" fillId="2" borderId="0" xfId="4" applyNumberFormat="1" applyFont="1" applyFill="1"/>
    <xf numFmtId="0" fontId="3" fillId="2" borderId="1" xfId="2" applyFont="1" applyFill="1" applyBorder="1" applyAlignment="1" applyProtection="1">
      <alignment vertical="distributed" wrapText="1"/>
    </xf>
    <xf numFmtId="166" fontId="3" fillId="0" borderId="3" xfId="1" applyNumberFormat="1" applyFont="1" applyFill="1" applyBorder="1" applyAlignment="1" applyProtection="1">
      <alignment horizontal="distributed" wrapText="1"/>
      <protection hidden="1"/>
    </xf>
    <xf numFmtId="166" fontId="3" fillId="0" borderId="1" xfId="1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Fill="1" applyBorder="1"/>
    <xf numFmtId="0" fontId="3" fillId="2" borderId="0" xfId="1" applyFont="1" applyFill="1" applyBorder="1" applyAlignment="1" applyProtection="1">
      <alignment horizontal="right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0" fillId="2" borderId="0" xfId="0" applyFont="1" applyFill="1"/>
    <xf numFmtId="0" fontId="0" fillId="2" borderId="0" xfId="0" applyFont="1" applyFill="1" applyProtection="1"/>
    <xf numFmtId="166" fontId="0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0" xfId="1" applyFont="1" applyFill="1" applyBorder="1" applyAlignment="1" applyProtection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2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2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0" applyFont="1" applyFill="1" applyAlignment="1">
      <alignment horizontal="left"/>
    </xf>
    <xf numFmtId="0" fontId="14" fillId="2" borderId="0" xfId="4" applyFont="1" applyFill="1" applyAlignment="1">
      <alignment horizontal="left"/>
    </xf>
    <xf numFmtId="165" fontId="15" fillId="2" borderId="5" xfId="3" applyNumberFormat="1" applyFont="1" applyFill="1" applyBorder="1" applyAlignment="1" applyProtection="1">
      <alignment horizontal="center" wrapText="1"/>
      <protection hidden="1"/>
    </xf>
    <xf numFmtId="165" fontId="15" fillId="2" borderId="6" xfId="3" applyNumberFormat="1" applyFont="1" applyFill="1" applyBorder="1" applyAlignment="1" applyProtection="1">
      <alignment horizontal="center" wrapText="1"/>
      <protection hidden="1"/>
    </xf>
    <xf numFmtId="0" fontId="15" fillId="2" borderId="0" xfId="3" applyFont="1" applyFill="1" applyBorder="1" applyAlignment="1">
      <alignment horizontal="center" vertical="distributed" wrapText="1"/>
    </xf>
    <xf numFmtId="0" fontId="15" fillId="2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5" fillId="2" borderId="11" xfId="3" applyNumberFormat="1" applyFont="1" applyFill="1" applyBorder="1" applyAlignment="1" applyProtection="1">
      <alignment horizontal="center" wrapText="1"/>
      <protection hidden="1"/>
    </xf>
    <xf numFmtId="166" fontId="15" fillId="2" borderId="12" xfId="3" applyNumberFormat="1" applyFont="1" applyFill="1" applyBorder="1" applyAlignment="1" applyProtection="1">
      <alignment horizontal="center" wrapText="1"/>
      <protection hidden="1"/>
    </xf>
    <xf numFmtId="166" fontId="15" fillId="2" borderId="13" xfId="3" applyNumberFormat="1" applyFont="1" applyFill="1" applyBorder="1" applyAlignment="1" applyProtection="1">
      <alignment horizontal="center" wrapText="1"/>
      <protection hidden="1"/>
    </xf>
    <xf numFmtId="166" fontId="15" fillId="2" borderId="14" xfId="3" applyNumberFormat="1" applyFont="1" applyFill="1" applyBorder="1" applyAlignment="1" applyProtection="1">
      <alignment horizontal="center" wrapText="1"/>
      <protection hidden="1"/>
    </xf>
    <xf numFmtId="49" fontId="3" fillId="2" borderId="0" xfId="4" applyNumberFormat="1" applyFont="1" applyFill="1" applyAlignment="1">
      <alignment horizontal="left" vertical="distributed" wrapText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1</xdr:row>
          <xdr:rowOff>38100</xdr:rowOff>
        </xdr:from>
        <xdr:to>
          <xdr:col>32</xdr:col>
          <xdr:colOff>57150</xdr:colOff>
          <xdr:row>3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</xdr:row>
          <xdr:rowOff>0</xdr:rowOff>
        </xdr:from>
        <xdr:to>
          <xdr:col>28</xdr:col>
          <xdr:colOff>590550</xdr:colOff>
          <xdr:row>3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1</xdr:row>
          <xdr:rowOff>0</xdr:rowOff>
        </xdr:from>
        <xdr:to>
          <xdr:col>52</xdr:col>
          <xdr:colOff>66675</xdr:colOff>
          <xdr:row>2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381"/>
  <sheetViews>
    <sheetView showZeros="0" view="pageBreakPreview" zoomScaleNormal="100" zoomScaleSheetLayoutView="100" workbookViewId="0">
      <selection sqref="A1:G1"/>
    </sheetView>
  </sheetViews>
  <sheetFormatPr defaultRowHeight="12.75" x14ac:dyDescent="0.2"/>
  <cols>
    <col min="1" max="1" width="5.7109375" style="155" customWidth="1"/>
    <col min="2" max="2" width="42.85546875" style="155" customWidth="1"/>
    <col min="3" max="3" width="6.28515625" style="158" customWidth="1"/>
    <col min="4" max="4" width="10.5703125" style="158" customWidth="1"/>
    <col min="5" max="5" width="7.7109375" style="158" customWidth="1"/>
    <col min="6" max="6" width="12.42578125" style="143" customWidth="1"/>
    <col min="7" max="7" width="12.7109375" style="143" customWidth="1"/>
    <col min="8" max="8" width="2.140625" style="155" customWidth="1"/>
    <col min="9" max="9" width="9.140625" customWidth="1"/>
  </cols>
  <sheetData>
    <row r="1" spans="1:7" x14ac:dyDescent="0.2">
      <c r="A1" s="174" t="s">
        <v>216</v>
      </c>
      <c r="B1" s="174"/>
      <c r="C1" s="174"/>
      <c r="D1" s="174"/>
      <c r="E1" s="174"/>
      <c r="F1" s="174"/>
      <c r="G1" s="174"/>
    </row>
    <row r="2" spans="1:7" x14ac:dyDescent="0.2">
      <c r="A2" s="162" t="s">
        <v>214</v>
      </c>
      <c r="B2" s="162"/>
      <c r="C2" s="162"/>
      <c r="D2" s="162"/>
      <c r="E2" s="162"/>
      <c r="F2" s="162"/>
      <c r="G2" s="162"/>
    </row>
    <row r="3" spans="1:7" x14ac:dyDescent="0.2">
      <c r="A3" s="162" t="s">
        <v>0</v>
      </c>
      <c r="B3" s="162"/>
      <c r="C3" s="162"/>
      <c r="D3" s="162"/>
      <c r="E3" s="162"/>
      <c r="F3" s="162"/>
      <c r="G3" s="162"/>
    </row>
    <row r="4" spans="1:7" x14ac:dyDescent="0.2">
      <c r="A4" s="162" t="s">
        <v>120</v>
      </c>
      <c r="B4" s="162"/>
      <c r="C4" s="162"/>
      <c r="D4" s="162"/>
      <c r="E4" s="162"/>
      <c r="F4" s="162"/>
      <c r="G4" s="162"/>
    </row>
    <row r="5" spans="1:7" x14ac:dyDescent="0.2">
      <c r="A5" s="162" t="s">
        <v>121</v>
      </c>
      <c r="B5" s="162"/>
      <c r="C5" s="162"/>
      <c r="D5" s="162"/>
      <c r="E5" s="162"/>
      <c r="F5" s="162"/>
      <c r="G5" s="162"/>
    </row>
    <row r="6" spans="1:7" x14ac:dyDescent="0.2">
      <c r="A6" s="162" t="s">
        <v>176</v>
      </c>
      <c r="B6" s="162"/>
      <c r="C6" s="162"/>
      <c r="D6" s="162"/>
      <c r="E6" s="162"/>
      <c r="F6" s="162"/>
      <c r="G6" s="162"/>
    </row>
    <row r="7" spans="1:7" x14ac:dyDescent="0.2">
      <c r="A7" s="151"/>
      <c r="B7" s="151"/>
      <c r="C7" s="151"/>
      <c r="D7" s="151"/>
      <c r="E7" s="151"/>
      <c r="F7" s="132"/>
      <c r="G7" s="132"/>
    </row>
    <row r="8" spans="1:7" ht="34.5" hidden="1" customHeight="1" x14ac:dyDescent="0.2">
      <c r="A8" s="86">
        <v>0</v>
      </c>
      <c r="B8" s="87" t="s">
        <v>1</v>
      </c>
      <c r="C8" s="88">
        <v>0</v>
      </c>
      <c r="D8" s="89">
        <v>0</v>
      </c>
      <c r="E8" s="89">
        <v>0</v>
      </c>
      <c r="F8" s="133">
        <v>0</v>
      </c>
      <c r="G8" s="133">
        <v>0</v>
      </c>
    </row>
    <row r="9" spans="1:7" ht="14.25" customHeight="1" x14ac:dyDescent="0.2">
      <c r="A9" s="163" t="s">
        <v>215</v>
      </c>
      <c r="B9" s="163"/>
      <c r="C9" s="163"/>
      <c r="D9" s="163"/>
      <c r="E9" s="163"/>
      <c r="F9" s="163"/>
      <c r="G9" s="163"/>
    </row>
    <row r="10" spans="1:7" x14ac:dyDescent="0.2">
      <c r="A10" s="90"/>
      <c r="B10" s="156"/>
      <c r="C10" s="92"/>
      <c r="D10" s="92"/>
      <c r="E10" s="92"/>
      <c r="F10" s="134"/>
      <c r="G10" s="132"/>
    </row>
    <row r="11" spans="1:7" ht="12.75" customHeight="1" x14ac:dyDescent="0.2">
      <c r="A11" s="171" t="s">
        <v>2</v>
      </c>
      <c r="B11" s="172" t="s">
        <v>119</v>
      </c>
      <c r="C11" s="173" t="s">
        <v>3</v>
      </c>
      <c r="D11" s="173" t="s">
        <v>4</v>
      </c>
      <c r="E11" s="173" t="s">
        <v>5</v>
      </c>
      <c r="F11" s="164" t="s">
        <v>160</v>
      </c>
      <c r="G11" s="165"/>
    </row>
    <row r="12" spans="1:7" x14ac:dyDescent="0.2">
      <c r="A12" s="171"/>
      <c r="B12" s="172"/>
      <c r="C12" s="173"/>
      <c r="D12" s="173"/>
      <c r="E12" s="168"/>
      <c r="F12" s="166"/>
      <c r="G12" s="167"/>
    </row>
    <row r="13" spans="1:7" ht="130.5" customHeight="1" x14ac:dyDescent="0.2">
      <c r="A13" s="171"/>
      <c r="B13" s="172"/>
      <c r="C13" s="173"/>
      <c r="D13" s="173"/>
      <c r="E13" s="173"/>
      <c r="F13" s="135" t="s">
        <v>6</v>
      </c>
      <c r="G13" s="135" t="s">
        <v>175</v>
      </c>
    </row>
    <row r="14" spans="1:7" hidden="1" x14ac:dyDescent="0.2">
      <c r="A14" s="93"/>
      <c r="B14" s="94"/>
      <c r="C14" s="95" t="s">
        <v>7</v>
      </c>
      <c r="D14" s="152" t="s">
        <v>7</v>
      </c>
      <c r="E14" s="152"/>
      <c r="F14" s="135"/>
      <c r="G14" s="135"/>
    </row>
    <row r="15" spans="1:7" ht="38.25" x14ac:dyDescent="0.2">
      <c r="A15" s="153">
        <v>922</v>
      </c>
      <c r="B15" s="96" t="s">
        <v>165</v>
      </c>
      <c r="C15" s="97">
        <v>0</v>
      </c>
      <c r="D15" s="98">
        <v>0</v>
      </c>
      <c r="E15" s="154">
        <v>0</v>
      </c>
      <c r="F15" s="136">
        <f>F16+F26+F34+F41+F47+F51+F55</f>
        <v>56505.957999999999</v>
      </c>
      <c r="G15" s="136">
        <f>G16+G26+G34+G41+G47+G51+G55</f>
        <v>363</v>
      </c>
    </row>
    <row r="16" spans="1:7" ht="51" x14ac:dyDescent="0.2">
      <c r="A16" s="86">
        <v>0</v>
      </c>
      <c r="B16" s="96" t="s">
        <v>43</v>
      </c>
      <c r="C16" s="97">
        <v>104</v>
      </c>
      <c r="D16" s="98">
        <v>0</v>
      </c>
      <c r="E16" s="154">
        <v>0</v>
      </c>
      <c r="F16" s="136">
        <f>F17</f>
        <v>777.98699999999997</v>
      </c>
      <c r="G16" s="136">
        <v>0</v>
      </c>
    </row>
    <row r="17" spans="1:7" ht="38.25" x14ac:dyDescent="0.2">
      <c r="A17" s="86">
        <v>0</v>
      </c>
      <c r="B17" s="52" t="s">
        <v>180</v>
      </c>
      <c r="C17" s="99">
        <v>104</v>
      </c>
      <c r="D17" s="100" t="s">
        <v>12</v>
      </c>
      <c r="E17" s="101">
        <v>0</v>
      </c>
      <c r="F17" s="137">
        <f>F18+F20</f>
        <v>777.98699999999997</v>
      </c>
      <c r="G17" s="137">
        <v>0</v>
      </c>
    </row>
    <row r="18" spans="1:7" ht="63.75" x14ac:dyDescent="0.2">
      <c r="A18" s="86">
        <v>0</v>
      </c>
      <c r="B18" s="52" t="s">
        <v>46</v>
      </c>
      <c r="C18" s="99">
        <v>104</v>
      </c>
      <c r="D18" s="100" t="s">
        <v>12</v>
      </c>
      <c r="E18" s="101">
        <v>100</v>
      </c>
      <c r="F18" s="137">
        <f>F19</f>
        <v>735.98699999999997</v>
      </c>
      <c r="G18" s="137">
        <v>0</v>
      </c>
    </row>
    <row r="19" spans="1:7" ht="25.5" x14ac:dyDescent="0.2">
      <c r="A19" s="86">
        <v>0</v>
      </c>
      <c r="B19" s="52" t="s">
        <v>98</v>
      </c>
      <c r="C19" s="99">
        <v>104</v>
      </c>
      <c r="D19" s="100" t="s">
        <v>12</v>
      </c>
      <c r="E19" s="101">
        <v>110</v>
      </c>
      <c r="F19" s="137">
        <v>735.98699999999997</v>
      </c>
      <c r="G19" s="137">
        <v>0</v>
      </c>
    </row>
    <row r="20" spans="1:7" ht="25.5" x14ac:dyDescent="0.2">
      <c r="A20" s="86">
        <v>0</v>
      </c>
      <c r="B20" s="52" t="s">
        <v>48</v>
      </c>
      <c r="C20" s="99">
        <v>104</v>
      </c>
      <c r="D20" s="100" t="s">
        <v>12</v>
      </c>
      <c r="E20" s="101">
        <v>200</v>
      </c>
      <c r="F20" s="137">
        <f>F21</f>
        <v>42</v>
      </c>
      <c r="G20" s="137">
        <v>0</v>
      </c>
    </row>
    <row r="21" spans="1:7" ht="39" customHeight="1" x14ac:dyDescent="0.2">
      <c r="A21" s="86">
        <v>0</v>
      </c>
      <c r="B21" s="52" t="s">
        <v>49</v>
      </c>
      <c r="C21" s="99">
        <v>104</v>
      </c>
      <c r="D21" s="100" t="s">
        <v>12</v>
      </c>
      <c r="E21" s="101">
        <v>240</v>
      </c>
      <c r="F21" s="137">
        <v>42</v>
      </c>
      <c r="G21" s="137">
        <v>0</v>
      </c>
    </row>
    <row r="22" spans="1:7" hidden="1" x14ac:dyDescent="0.2">
      <c r="A22" s="86">
        <v>0</v>
      </c>
      <c r="B22" s="52" t="s">
        <v>50</v>
      </c>
      <c r="C22" s="99">
        <v>104</v>
      </c>
      <c r="D22" s="100" t="s">
        <v>13</v>
      </c>
      <c r="E22" s="101">
        <v>800</v>
      </c>
      <c r="F22" s="137">
        <v>0</v>
      </c>
      <c r="G22" s="137">
        <v>0</v>
      </c>
    </row>
    <row r="23" spans="1:7" hidden="1" x14ac:dyDescent="0.2">
      <c r="A23" s="86">
        <v>0</v>
      </c>
      <c r="B23" s="52" t="s">
        <v>51</v>
      </c>
      <c r="C23" s="99">
        <v>104</v>
      </c>
      <c r="D23" s="100" t="s">
        <v>13</v>
      </c>
      <c r="E23" s="101">
        <v>850</v>
      </c>
      <c r="F23" s="137">
        <v>0</v>
      </c>
      <c r="G23" s="137">
        <v>0</v>
      </c>
    </row>
    <row r="24" spans="1:7" hidden="1" x14ac:dyDescent="0.2">
      <c r="A24" s="86"/>
      <c r="B24" s="52" t="s">
        <v>50</v>
      </c>
      <c r="C24" s="99">
        <v>104</v>
      </c>
      <c r="D24" s="100" t="s">
        <v>13</v>
      </c>
      <c r="E24" s="101">
        <v>800</v>
      </c>
      <c r="F24" s="137">
        <f>F25</f>
        <v>0</v>
      </c>
      <c r="G24" s="137"/>
    </row>
    <row r="25" spans="1:7" hidden="1" x14ac:dyDescent="0.2">
      <c r="A25" s="86"/>
      <c r="B25" s="52" t="s">
        <v>51</v>
      </c>
      <c r="C25" s="99">
        <v>104</v>
      </c>
      <c r="D25" s="100" t="s">
        <v>13</v>
      </c>
      <c r="E25" s="101">
        <v>850</v>
      </c>
      <c r="F25" s="137">
        <v>0</v>
      </c>
      <c r="G25" s="137"/>
    </row>
    <row r="26" spans="1:7" ht="38.25" x14ac:dyDescent="0.2">
      <c r="A26" s="86">
        <v>0</v>
      </c>
      <c r="B26" s="96" t="s">
        <v>52</v>
      </c>
      <c r="C26" s="97">
        <v>106</v>
      </c>
      <c r="D26" s="98">
        <v>0</v>
      </c>
      <c r="E26" s="154">
        <v>0</v>
      </c>
      <c r="F26" s="136">
        <f>F27</f>
        <v>14230.409</v>
      </c>
      <c r="G26" s="136">
        <v>0</v>
      </c>
    </row>
    <row r="27" spans="1:7" ht="38.25" x14ac:dyDescent="0.2">
      <c r="A27" s="86">
        <v>0</v>
      </c>
      <c r="B27" s="52" t="s">
        <v>180</v>
      </c>
      <c r="C27" s="99">
        <v>106</v>
      </c>
      <c r="D27" s="100" t="s">
        <v>12</v>
      </c>
      <c r="E27" s="101">
        <v>0</v>
      </c>
      <c r="F27" s="137">
        <f>F28+F30+F32</f>
        <v>14230.409</v>
      </c>
      <c r="G27" s="137">
        <v>0</v>
      </c>
    </row>
    <row r="28" spans="1:7" ht="63.75" x14ac:dyDescent="0.2">
      <c r="A28" s="86">
        <v>0</v>
      </c>
      <c r="B28" s="52" t="s">
        <v>46</v>
      </c>
      <c r="C28" s="99">
        <v>106</v>
      </c>
      <c r="D28" s="100" t="s">
        <v>12</v>
      </c>
      <c r="E28" s="101">
        <v>100</v>
      </c>
      <c r="F28" s="137">
        <f>F29</f>
        <v>13724.062</v>
      </c>
      <c r="G28" s="137">
        <v>0</v>
      </c>
    </row>
    <row r="29" spans="1:7" ht="25.5" x14ac:dyDescent="0.2">
      <c r="A29" s="86">
        <v>0</v>
      </c>
      <c r="B29" s="52" t="s">
        <v>98</v>
      </c>
      <c r="C29" s="99">
        <v>106</v>
      </c>
      <c r="D29" s="100" t="s">
        <v>12</v>
      </c>
      <c r="E29" s="101">
        <v>110</v>
      </c>
      <c r="F29" s="137">
        <v>13724.062</v>
      </c>
      <c r="G29" s="137">
        <v>0</v>
      </c>
    </row>
    <row r="30" spans="1:7" ht="29.25" customHeight="1" x14ac:dyDescent="0.2">
      <c r="A30" s="86">
        <v>0</v>
      </c>
      <c r="B30" s="52" t="s">
        <v>48</v>
      </c>
      <c r="C30" s="99">
        <v>106</v>
      </c>
      <c r="D30" s="100" t="s">
        <v>12</v>
      </c>
      <c r="E30" s="101">
        <v>200</v>
      </c>
      <c r="F30" s="137">
        <f>F31</f>
        <v>506.14400000000001</v>
      </c>
      <c r="G30" s="137">
        <v>0</v>
      </c>
    </row>
    <row r="31" spans="1:7" ht="24.4" customHeight="1" x14ac:dyDescent="0.2">
      <c r="A31" s="86">
        <v>0</v>
      </c>
      <c r="B31" s="52" t="s">
        <v>49</v>
      </c>
      <c r="C31" s="99">
        <v>106</v>
      </c>
      <c r="D31" s="100" t="s">
        <v>12</v>
      </c>
      <c r="E31" s="101">
        <v>240</v>
      </c>
      <c r="F31" s="137">
        <v>506.14400000000001</v>
      </c>
      <c r="G31" s="137">
        <v>0</v>
      </c>
    </row>
    <row r="32" spans="1:7" x14ac:dyDescent="0.2">
      <c r="A32" s="86">
        <v>0</v>
      </c>
      <c r="B32" s="52" t="s">
        <v>50</v>
      </c>
      <c r="C32" s="99">
        <v>106</v>
      </c>
      <c r="D32" s="100" t="s">
        <v>12</v>
      </c>
      <c r="E32" s="101">
        <v>800</v>
      </c>
      <c r="F32" s="137">
        <f>F33</f>
        <v>0.20300000000000001</v>
      </c>
      <c r="G32" s="137">
        <v>0</v>
      </c>
    </row>
    <row r="33" spans="1:7" x14ac:dyDescent="0.2">
      <c r="A33" s="86">
        <v>0</v>
      </c>
      <c r="B33" s="52" t="s">
        <v>51</v>
      </c>
      <c r="C33" s="99">
        <v>106</v>
      </c>
      <c r="D33" s="100" t="s">
        <v>12</v>
      </c>
      <c r="E33" s="101">
        <v>850</v>
      </c>
      <c r="F33" s="137">
        <v>0.20300000000000001</v>
      </c>
      <c r="G33" s="137">
        <v>0</v>
      </c>
    </row>
    <row r="34" spans="1:7" x14ac:dyDescent="0.2">
      <c r="A34" s="86"/>
      <c r="B34" s="52" t="s">
        <v>66</v>
      </c>
      <c r="C34" s="97">
        <v>113</v>
      </c>
      <c r="D34" s="100"/>
      <c r="E34" s="101"/>
      <c r="F34" s="136">
        <f>F35+F38</f>
        <v>544.40499999999997</v>
      </c>
      <c r="G34" s="137"/>
    </row>
    <row r="35" spans="1:7" ht="38.25" x14ac:dyDescent="0.2">
      <c r="A35" s="86"/>
      <c r="B35" s="52" t="s">
        <v>180</v>
      </c>
      <c r="C35" s="99">
        <v>113</v>
      </c>
      <c r="D35" s="100" t="s">
        <v>12</v>
      </c>
      <c r="E35" s="101"/>
      <c r="F35" s="137">
        <f>F36</f>
        <v>351.75200000000001</v>
      </c>
      <c r="G35" s="137"/>
    </row>
    <row r="36" spans="1:7" ht="25.5" x14ac:dyDescent="0.2">
      <c r="A36" s="86"/>
      <c r="B36" s="52" t="s">
        <v>48</v>
      </c>
      <c r="C36" s="99">
        <v>113</v>
      </c>
      <c r="D36" s="100" t="s">
        <v>12</v>
      </c>
      <c r="E36" s="101">
        <v>200</v>
      </c>
      <c r="F36" s="137">
        <f>F37</f>
        <v>351.75200000000001</v>
      </c>
      <c r="G36" s="137"/>
    </row>
    <row r="37" spans="1:7" ht="38.25" x14ac:dyDescent="0.2">
      <c r="A37" s="86"/>
      <c r="B37" s="52" t="s">
        <v>49</v>
      </c>
      <c r="C37" s="99">
        <v>113</v>
      </c>
      <c r="D37" s="100" t="s">
        <v>12</v>
      </c>
      <c r="E37" s="101">
        <v>240</v>
      </c>
      <c r="F37" s="137">
        <v>351.75200000000001</v>
      </c>
      <c r="G37" s="137"/>
    </row>
    <row r="38" spans="1:7" ht="51" x14ac:dyDescent="0.2">
      <c r="A38" s="86"/>
      <c r="B38" s="52" t="s">
        <v>199</v>
      </c>
      <c r="C38" s="99">
        <v>113</v>
      </c>
      <c r="D38" s="100">
        <v>4800000000</v>
      </c>
      <c r="E38" s="101"/>
      <c r="F38" s="137">
        <f>F39</f>
        <v>192.65299999999999</v>
      </c>
      <c r="G38" s="137"/>
    </row>
    <row r="39" spans="1:7" ht="25.5" x14ac:dyDescent="0.2">
      <c r="A39" s="86"/>
      <c r="B39" s="52" t="s">
        <v>48</v>
      </c>
      <c r="C39" s="99">
        <v>113</v>
      </c>
      <c r="D39" s="100">
        <v>4800000000</v>
      </c>
      <c r="E39" s="101">
        <v>200</v>
      </c>
      <c r="F39" s="137">
        <f>F40</f>
        <v>192.65299999999999</v>
      </c>
      <c r="G39" s="137"/>
    </row>
    <row r="40" spans="1:7" ht="38.25" x14ac:dyDescent="0.2">
      <c r="A40" s="86"/>
      <c r="B40" s="52" t="s">
        <v>49</v>
      </c>
      <c r="C40" s="99">
        <v>113</v>
      </c>
      <c r="D40" s="100">
        <v>4800000000</v>
      </c>
      <c r="E40" s="101">
        <v>240</v>
      </c>
      <c r="F40" s="137">
        <v>192.65299999999999</v>
      </c>
      <c r="G40" s="137"/>
    </row>
    <row r="41" spans="1:7" x14ac:dyDescent="0.2">
      <c r="A41" s="86">
        <v>0</v>
      </c>
      <c r="B41" s="96" t="s">
        <v>54</v>
      </c>
      <c r="C41" s="97">
        <v>702</v>
      </c>
      <c r="D41" s="98">
        <v>0</v>
      </c>
      <c r="E41" s="154">
        <v>0</v>
      </c>
      <c r="F41" s="136">
        <f>F42</f>
        <v>921.48699999999997</v>
      </c>
      <c r="G41" s="136">
        <v>0</v>
      </c>
    </row>
    <row r="42" spans="1:7" ht="38.25" x14ac:dyDescent="0.2">
      <c r="A42" s="86">
        <v>0</v>
      </c>
      <c r="B42" s="52" t="s">
        <v>180</v>
      </c>
      <c r="C42" s="99">
        <v>702</v>
      </c>
      <c r="D42" s="100" t="s">
        <v>12</v>
      </c>
      <c r="E42" s="101">
        <v>0</v>
      </c>
      <c r="F42" s="137">
        <f>F45</f>
        <v>921.48699999999997</v>
      </c>
      <c r="G42" s="137">
        <v>0</v>
      </c>
    </row>
    <row r="43" spans="1:7" ht="38.25" hidden="1" x14ac:dyDescent="0.2">
      <c r="A43" s="86">
        <v>0</v>
      </c>
      <c r="B43" s="52" t="s">
        <v>44</v>
      </c>
      <c r="C43" s="99">
        <v>702</v>
      </c>
      <c r="D43" s="100" t="s">
        <v>12</v>
      </c>
      <c r="E43" s="101">
        <v>0</v>
      </c>
      <c r="F43" s="137">
        <v>0</v>
      </c>
      <c r="G43" s="137">
        <v>0</v>
      </c>
    </row>
    <row r="44" spans="1:7" ht="76.5" hidden="1" x14ac:dyDescent="0.2">
      <c r="A44" s="86">
        <v>0</v>
      </c>
      <c r="B44" s="52" t="s">
        <v>56</v>
      </c>
      <c r="C44" s="99">
        <v>702</v>
      </c>
      <c r="D44" s="100" t="s">
        <v>15</v>
      </c>
      <c r="E44" s="101">
        <v>0</v>
      </c>
      <c r="F44" s="137">
        <v>0</v>
      </c>
      <c r="G44" s="137">
        <v>0</v>
      </c>
    </row>
    <row r="45" spans="1:7" x14ac:dyDescent="0.2">
      <c r="A45" s="86">
        <v>0</v>
      </c>
      <c r="B45" s="52" t="s">
        <v>57</v>
      </c>
      <c r="C45" s="99">
        <v>702</v>
      </c>
      <c r="D45" s="100" t="s">
        <v>12</v>
      </c>
      <c r="E45" s="101">
        <v>500</v>
      </c>
      <c r="F45" s="137">
        <f>F46</f>
        <v>921.48699999999997</v>
      </c>
      <c r="G45" s="137">
        <v>0</v>
      </c>
    </row>
    <row r="46" spans="1:7" x14ac:dyDescent="0.2">
      <c r="A46" s="86">
        <v>0</v>
      </c>
      <c r="B46" s="52" t="s">
        <v>58</v>
      </c>
      <c r="C46" s="99">
        <v>702</v>
      </c>
      <c r="D46" s="100" t="s">
        <v>12</v>
      </c>
      <c r="E46" s="101">
        <v>540</v>
      </c>
      <c r="F46" s="137">
        <v>921.48699999999997</v>
      </c>
      <c r="G46" s="137">
        <v>0</v>
      </c>
    </row>
    <row r="47" spans="1:7" ht="25.5" x14ac:dyDescent="0.2">
      <c r="A47" s="153">
        <v>0</v>
      </c>
      <c r="B47" s="96" t="s">
        <v>164</v>
      </c>
      <c r="C47" s="97">
        <v>1301</v>
      </c>
      <c r="D47" s="98">
        <v>0</v>
      </c>
      <c r="E47" s="154">
        <v>0</v>
      </c>
      <c r="F47" s="136">
        <f>F48</f>
        <v>1652.8030000000001</v>
      </c>
      <c r="G47" s="136">
        <v>0</v>
      </c>
    </row>
    <row r="48" spans="1:7" ht="38.25" x14ac:dyDescent="0.2">
      <c r="A48" s="86">
        <v>0</v>
      </c>
      <c r="B48" s="52" t="s">
        <v>180</v>
      </c>
      <c r="C48" s="99">
        <v>1301</v>
      </c>
      <c r="D48" s="100">
        <v>100000000</v>
      </c>
      <c r="E48" s="101">
        <v>0</v>
      </c>
      <c r="F48" s="137">
        <f>F49</f>
        <v>1652.8030000000001</v>
      </c>
      <c r="G48" s="137">
        <v>0</v>
      </c>
    </row>
    <row r="49" spans="1:8" ht="25.5" x14ac:dyDescent="0.2">
      <c r="A49" s="86">
        <v>0</v>
      </c>
      <c r="B49" s="52" t="s">
        <v>60</v>
      </c>
      <c r="C49" s="99">
        <v>1301</v>
      </c>
      <c r="D49" s="100">
        <v>100000000</v>
      </c>
      <c r="E49" s="101">
        <v>700</v>
      </c>
      <c r="F49" s="137">
        <f>F50</f>
        <v>1652.8030000000001</v>
      </c>
      <c r="G49" s="137">
        <v>0</v>
      </c>
    </row>
    <row r="50" spans="1:8" x14ac:dyDescent="0.2">
      <c r="A50" s="86">
        <v>0</v>
      </c>
      <c r="B50" s="52" t="s">
        <v>61</v>
      </c>
      <c r="C50" s="99">
        <v>1301</v>
      </c>
      <c r="D50" s="100">
        <v>100000000</v>
      </c>
      <c r="E50" s="101">
        <v>730</v>
      </c>
      <c r="F50" s="137">
        <v>1652.8030000000001</v>
      </c>
      <c r="G50" s="137">
        <v>0</v>
      </c>
    </row>
    <row r="51" spans="1:8" ht="42.6" customHeight="1" x14ac:dyDescent="0.2">
      <c r="A51" s="86">
        <v>0</v>
      </c>
      <c r="B51" s="96" t="s">
        <v>62</v>
      </c>
      <c r="C51" s="97">
        <v>1401</v>
      </c>
      <c r="D51" s="98">
        <v>0</v>
      </c>
      <c r="E51" s="154">
        <v>0</v>
      </c>
      <c r="F51" s="136">
        <f t="shared" ref="F51:G53" si="0">F52</f>
        <v>22354.745999999999</v>
      </c>
      <c r="G51" s="136">
        <f t="shared" si="0"/>
        <v>363</v>
      </c>
    </row>
    <row r="52" spans="1:8" ht="38.25" x14ac:dyDescent="0.2">
      <c r="A52" s="86">
        <v>0</v>
      </c>
      <c r="B52" s="52" t="s">
        <v>180</v>
      </c>
      <c r="C52" s="99">
        <v>1401</v>
      </c>
      <c r="D52" s="100" t="s">
        <v>12</v>
      </c>
      <c r="E52" s="101">
        <v>0</v>
      </c>
      <c r="F52" s="137">
        <f t="shared" si="0"/>
        <v>22354.745999999999</v>
      </c>
      <c r="G52" s="137">
        <f t="shared" si="0"/>
        <v>363</v>
      </c>
    </row>
    <row r="53" spans="1:8" x14ac:dyDescent="0.2">
      <c r="A53" s="86">
        <v>0</v>
      </c>
      <c r="B53" s="52" t="s">
        <v>57</v>
      </c>
      <c r="C53" s="99">
        <v>1401</v>
      </c>
      <c r="D53" s="100" t="s">
        <v>12</v>
      </c>
      <c r="E53" s="101">
        <v>500</v>
      </c>
      <c r="F53" s="137">
        <f t="shared" si="0"/>
        <v>22354.745999999999</v>
      </c>
      <c r="G53" s="137">
        <f t="shared" si="0"/>
        <v>363</v>
      </c>
    </row>
    <row r="54" spans="1:8" s="16" customFormat="1" x14ac:dyDescent="0.2">
      <c r="A54" s="86">
        <v>0</v>
      </c>
      <c r="B54" s="52" t="s">
        <v>63</v>
      </c>
      <c r="C54" s="99">
        <v>1401</v>
      </c>
      <c r="D54" s="100" t="s">
        <v>12</v>
      </c>
      <c r="E54" s="101">
        <v>510</v>
      </c>
      <c r="F54" s="137">
        <v>22354.745999999999</v>
      </c>
      <c r="G54" s="137">
        <v>363</v>
      </c>
      <c r="H54" s="155"/>
    </row>
    <row r="55" spans="1:8" ht="25.5" x14ac:dyDescent="0.2">
      <c r="A55" s="86">
        <v>0</v>
      </c>
      <c r="B55" s="96" t="s">
        <v>163</v>
      </c>
      <c r="C55" s="97">
        <v>1403</v>
      </c>
      <c r="D55" s="98">
        <v>0</v>
      </c>
      <c r="E55" s="154">
        <v>0</v>
      </c>
      <c r="F55" s="136">
        <f>F56</f>
        <v>16024.120999999999</v>
      </c>
      <c r="G55" s="136">
        <v>0</v>
      </c>
    </row>
    <row r="56" spans="1:8" s="4" customFormat="1" ht="38.25" x14ac:dyDescent="0.2">
      <c r="A56" s="86">
        <v>0</v>
      </c>
      <c r="B56" s="52" t="s">
        <v>180</v>
      </c>
      <c r="C56" s="99">
        <v>1403</v>
      </c>
      <c r="D56" s="100" t="s">
        <v>12</v>
      </c>
      <c r="E56" s="101">
        <v>0</v>
      </c>
      <c r="F56" s="137">
        <f>F57</f>
        <v>16024.120999999999</v>
      </c>
      <c r="G56" s="137">
        <v>0</v>
      </c>
      <c r="H56" s="155"/>
    </row>
    <row r="57" spans="1:8" s="4" customFormat="1" x14ac:dyDescent="0.2">
      <c r="A57" s="86">
        <v>0</v>
      </c>
      <c r="B57" s="52" t="s">
        <v>57</v>
      </c>
      <c r="C57" s="99">
        <v>1403</v>
      </c>
      <c r="D57" s="100" t="s">
        <v>12</v>
      </c>
      <c r="E57" s="101">
        <v>500</v>
      </c>
      <c r="F57" s="137">
        <f>F58</f>
        <v>16024.120999999999</v>
      </c>
      <c r="G57" s="137">
        <v>0</v>
      </c>
      <c r="H57" s="155"/>
    </row>
    <row r="58" spans="1:8" s="4" customFormat="1" x14ac:dyDescent="0.2">
      <c r="A58" s="86">
        <v>0</v>
      </c>
      <c r="B58" s="52" t="s">
        <v>58</v>
      </c>
      <c r="C58" s="99">
        <v>1403</v>
      </c>
      <c r="D58" s="100" t="s">
        <v>12</v>
      </c>
      <c r="E58" s="101">
        <v>540</v>
      </c>
      <c r="F58" s="137">
        <v>16024.120999999999</v>
      </c>
      <c r="G58" s="137">
        <v>0</v>
      </c>
      <c r="H58" s="155"/>
    </row>
    <row r="59" spans="1:8" ht="51" x14ac:dyDescent="0.2">
      <c r="A59" s="153">
        <v>938</v>
      </c>
      <c r="B59" s="96" t="s">
        <v>166</v>
      </c>
      <c r="C59" s="97">
        <v>0</v>
      </c>
      <c r="D59" s="98">
        <v>0</v>
      </c>
      <c r="E59" s="154">
        <v>0</v>
      </c>
      <c r="F59" s="136">
        <f>F60+F78+F82+F93+F104+F100+F108+F112+F119+F126+F133+F145</f>
        <v>141089.60799999998</v>
      </c>
      <c r="G59" s="136">
        <f>G60+G78+G82+G93+G104+G100+G108+G112+G119+G126+G133+G145</f>
        <v>35753.508000000002</v>
      </c>
    </row>
    <row r="60" spans="1:8" x14ac:dyDescent="0.2">
      <c r="A60" s="86">
        <v>0</v>
      </c>
      <c r="B60" s="96" t="s">
        <v>66</v>
      </c>
      <c r="C60" s="97">
        <v>113</v>
      </c>
      <c r="D60" s="98">
        <v>0</v>
      </c>
      <c r="E60" s="154">
        <v>0</v>
      </c>
      <c r="F60" s="136">
        <f>F61+F70</f>
        <v>32346.276999999998</v>
      </c>
      <c r="G60" s="136">
        <f>G61+G70</f>
        <v>0</v>
      </c>
    </row>
    <row r="61" spans="1:8" ht="38.25" x14ac:dyDescent="0.2">
      <c r="A61" s="86">
        <v>0</v>
      </c>
      <c r="B61" s="52" t="s">
        <v>181</v>
      </c>
      <c r="C61" s="99">
        <v>113</v>
      </c>
      <c r="D61" s="100" t="s">
        <v>19</v>
      </c>
      <c r="E61" s="101">
        <v>0</v>
      </c>
      <c r="F61" s="137">
        <f>F62+F64+F66+F68</f>
        <v>4308.1219999999994</v>
      </c>
      <c r="G61" s="137">
        <v>0</v>
      </c>
    </row>
    <row r="62" spans="1:8" ht="63.75" x14ac:dyDescent="0.2">
      <c r="A62" s="86">
        <v>0</v>
      </c>
      <c r="B62" s="52" t="s">
        <v>46</v>
      </c>
      <c r="C62" s="99">
        <v>113</v>
      </c>
      <c r="D62" s="100" t="s">
        <v>19</v>
      </c>
      <c r="E62" s="101">
        <v>100</v>
      </c>
      <c r="F62" s="137">
        <f>F63</f>
        <v>1970.135</v>
      </c>
      <c r="G62" s="137">
        <v>0</v>
      </c>
    </row>
    <row r="63" spans="1:8" ht="25.5" x14ac:dyDescent="0.2">
      <c r="A63" s="86">
        <v>0</v>
      </c>
      <c r="B63" s="52" t="s">
        <v>98</v>
      </c>
      <c r="C63" s="99">
        <v>113</v>
      </c>
      <c r="D63" s="100" t="s">
        <v>19</v>
      </c>
      <c r="E63" s="101">
        <v>110</v>
      </c>
      <c r="F63" s="137">
        <v>1970.135</v>
      </c>
      <c r="G63" s="137">
        <v>0</v>
      </c>
    </row>
    <row r="64" spans="1:8" ht="32.25" customHeight="1" x14ac:dyDescent="0.2">
      <c r="A64" s="86">
        <v>0</v>
      </c>
      <c r="B64" s="52" t="s">
        <v>48</v>
      </c>
      <c r="C64" s="99">
        <v>113</v>
      </c>
      <c r="D64" s="100" t="s">
        <v>19</v>
      </c>
      <c r="E64" s="101">
        <v>200</v>
      </c>
      <c r="F64" s="137">
        <f>F65</f>
        <v>1963.1849999999999</v>
      </c>
      <c r="G64" s="137">
        <v>0</v>
      </c>
    </row>
    <row r="65" spans="1:8" ht="37.15" customHeight="1" x14ac:dyDescent="0.2">
      <c r="A65" s="86">
        <v>0</v>
      </c>
      <c r="B65" s="52" t="s">
        <v>49</v>
      </c>
      <c r="C65" s="99">
        <v>113</v>
      </c>
      <c r="D65" s="100" t="s">
        <v>19</v>
      </c>
      <c r="E65" s="101">
        <v>240</v>
      </c>
      <c r="F65" s="137">
        <v>1963.1849999999999</v>
      </c>
      <c r="G65" s="137">
        <v>0</v>
      </c>
    </row>
    <row r="66" spans="1:8" ht="13.5" customHeight="1" x14ac:dyDescent="0.2">
      <c r="A66" s="86"/>
      <c r="B66" s="147" t="s">
        <v>85</v>
      </c>
      <c r="C66" s="99">
        <v>113</v>
      </c>
      <c r="D66" s="100" t="s">
        <v>19</v>
      </c>
      <c r="E66" s="101">
        <v>300</v>
      </c>
      <c r="F66" s="137">
        <f>F67</f>
        <v>2.2919999999999998</v>
      </c>
      <c r="G66" s="137"/>
    </row>
    <row r="67" spans="1:8" ht="26.25" customHeight="1" x14ac:dyDescent="0.2">
      <c r="A67" s="86"/>
      <c r="B67" s="52" t="s">
        <v>86</v>
      </c>
      <c r="C67" s="99">
        <v>113</v>
      </c>
      <c r="D67" s="100" t="s">
        <v>19</v>
      </c>
      <c r="E67" s="101">
        <v>320</v>
      </c>
      <c r="F67" s="137">
        <v>2.2919999999999998</v>
      </c>
      <c r="G67" s="137"/>
    </row>
    <row r="68" spans="1:8" x14ac:dyDescent="0.2">
      <c r="A68" s="86">
        <v>0</v>
      </c>
      <c r="B68" s="52" t="s">
        <v>50</v>
      </c>
      <c r="C68" s="99">
        <v>113</v>
      </c>
      <c r="D68" s="100" t="s">
        <v>19</v>
      </c>
      <c r="E68" s="101">
        <v>800</v>
      </c>
      <c r="F68" s="137">
        <f>F69</f>
        <v>372.51</v>
      </c>
      <c r="G68" s="137">
        <v>0</v>
      </c>
    </row>
    <row r="69" spans="1:8" x14ac:dyDescent="0.2">
      <c r="A69" s="86">
        <v>0</v>
      </c>
      <c r="B69" s="52" t="s">
        <v>51</v>
      </c>
      <c r="C69" s="99">
        <v>113</v>
      </c>
      <c r="D69" s="100" t="s">
        <v>19</v>
      </c>
      <c r="E69" s="101">
        <v>850</v>
      </c>
      <c r="F69" s="137">
        <v>372.51</v>
      </c>
      <c r="G69" s="137">
        <v>0</v>
      </c>
    </row>
    <row r="70" spans="1:8" ht="102" x14ac:dyDescent="0.2">
      <c r="A70" s="86">
        <v>0</v>
      </c>
      <c r="B70" s="52" t="s">
        <v>182</v>
      </c>
      <c r="C70" s="99">
        <v>113</v>
      </c>
      <c r="D70" s="100" t="s">
        <v>20</v>
      </c>
      <c r="E70" s="101">
        <v>0</v>
      </c>
      <c r="F70" s="137">
        <f>F71</f>
        <v>28038.154999999999</v>
      </c>
      <c r="G70" s="137">
        <f>G71</f>
        <v>0</v>
      </c>
    </row>
    <row r="71" spans="1:8" ht="22.9" customHeight="1" x14ac:dyDescent="0.2">
      <c r="A71" s="86">
        <v>0</v>
      </c>
      <c r="B71" s="52" t="s">
        <v>69</v>
      </c>
      <c r="C71" s="99">
        <v>113</v>
      </c>
      <c r="D71" s="100" t="s">
        <v>20</v>
      </c>
      <c r="E71" s="101">
        <v>600</v>
      </c>
      <c r="F71" s="137">
        <f>F72</f>
        <v>28038.154999999999</v>
      </c>
      <c r="G71" s="137">
        <f>G72</f>
        <v>0</v>
      </c>
    </row>
    <row r="72" spans="1:8" s="16" customFormat="1" ht="11.25" customHeight="1" x14ac:dyDescent="0.2">
      <c r="A72" s="86">
        <v>0</v>
      </c>
      <c r="B72" s="52" t="s">
        <v>70</v>
      </c>
      <c r="C72" s="99">
        <v>113</v>
      </c>
      <c r="D72" s="100" t="s">
        <v>20</v>
      </c>
      <c r="E72" s="101">
        <v>620</v>
      </c>
      <c r="F72" s="137">
        <v>28038.154999999999</v>
      </c>
      <c r="G72" s="137"/>
      <c r="H72" s="155"/>
    </row>
    <row r="73" spans="1:8" ht="25.5" hidden="1" x14ac:dyDescent="0.2">
      <c r="A73" s="86"/>
      <c r="B73" s="52" t="s">
        <v>64</v>
      </c>
      <c r="C73" s="99">
        <v>113</v>
      </c>
      <c r="D73" s="100">
        <v>9000000000</v>
      </c>
      <c r="E73" s="101"/>
      <c r="F73" s="137">
        <f>F74</f>
        <v>0</v>
      </c>
      <c r="G73" s="137"/>
    </row>
    <row r="74" spans="1:8" ht="25.5" hidden="1" x14ac:dyDescent="0.2">
      <c r="A74" s="86"/>
      <c r="B74" s="52" t="s">
        <v>67</v>
      </c>
      <c r="C74" s="99">
        <v>113</v>
      </c>
      <c r="D74" s="100">
        <v>9000020000</v>
      </c>
      <c r="E74" s="101"/>
      <c r="F74" s="137">
        <f>F75</f>
        <v>0</v>
      </c>
      <c r="G74" s="137"/>
    </row>
    <row r="75" spans="1:8" ht="25.5" hidden="1" x14ac:dyDescent="0.2">
      <c r="A75" s="86"/>
      <c r="B75" s="52" t="s">
        <v>100</v>
      </c>
      <c r="C75" s="99">
        <v>113</v>
      </c>
      <c r="D75" s="100">
        <v>9000022000</v>
      </c>
      <c r="E75" s="101"/>
      <c r="F75" s="137">
        <f>F76</f>
        <v>0</v>
      </c>
      <c r="G75" s="137"/>
    </row>
    <row r="76" spans="1:8" ht="25.5" hidden="1" x14ac:dyDescent="0.2">
      <c r="A76" s="86"/>
      <c r="B76" s="52" t="s">
        <v>48</v>
      </c>
      <c r="C76" s="99">
        <v>113</v>
      </c>
      <c r="D76" s="100">
        <v>9000022000</v>
      </c>
      <c r="E76" s="101">
        <v>200</v>
      </c>
      <c r="F76" s="137">
        <f>F77</f>
        <v>0</v>
      </c>
      <c r="G76" s="137"/>
    </row>
    <row r="77" spans="1:8" ht="38.25" hidden="1" x14ac:dyDescent="0.2">
      <c r="A77" s="86"/>
      <c r="B77" s="52" t="s">
        <v>49</v>
      </c>
      <c r="C77" s="99">
        <v>113</v>
      </c>
      <c r="D77" s="100">
        <v>9000022000</v>
      </c>
      <c r="E77" s="101">
        <v>240</v>
      </c>
      <c r="F77" s="137"/>
      <c r="G77" s="137"/>
    </row>
    <row r="78" spans="1:8" x14ac:dyDescent="0.2">
      <c r="A78" s="86">
        <v>0</v>
      </c>
      <c r="B78" s="96" t="s">
        <v>72</v>
      </c>
      <c r="C78" s="97">
        <v>409</v>
      </c>
      <c r="D78" s="98">
        <v>0</v>
      </c>
      <c r="E78" s="154">
        <v>0</v>
      </c>
      <c r="F78" s="136">
        <f>F79</f>
        <v>7146.6109999999999</v>
      </c>
      <c r="G78" s="136">
        <v>0</v>
      </c>
    </row>
    <row r="79" spans="1:8" ht="65.25" customHeight="1" x14ac:dyDescent="0.2">
      <c r="A79" s="86">
        <v>0</v>
      </c>
      <c r="B79" s="52" t="s">
        <v>195</v>
      </c>
      <c r="C79" s="99">
        <v>409</v>
      </c>
      <c r="D79" s="100" t="s">
        <v>22</v>
      </c>
      <c r="E79" s="101">
        <v>0</v>
      </c>
      <c r="F79" s="137">
        <f>F80</f>
        <v>7146.6109999999999</v>
      </c>
      <c r="G79" s="137">
        <v>0</v>
      </c>
    </row>
    <row r="80" spans="1:8" ht="30.75" customHeight="1" x14ac:dyDescent="0.2">
      <c r="A80" s="86">
        <v>0</v>
      </c>
      <c r="B80" s="52" t="s">
        <v>48</v>
      </c>
      <c r="C80" s="99">
        <v>409</v>
      </c>
      <c r="D80" s="100" t="s">
        <v>22</v>
      </c>
      <c r="E80" s="101">
        <v>200</v>
      </c>
      <c r="F80" s="137">
        <f>F81</f>
        <v>7146.6109999999999</v>
      </c>
      <c r="G80" s="137">
        <v>0</v>
      </c>
    </row>
    <row r="81" spans="1:8" ht="27.4" customHeight="1" x14ac:dyDescent="0.2">
      <c r="A81" s="86">
        <v>0</v>
      </c>
      <c r="B81" s="52" t="s">
        <v>49</v>
      </c>
      <c r="C81" s="99">
        <v>409</v>
      </c>
      <c r="D81" s="100" t="s">
        <v>22</v>
      </c>
      <c r="E81" s="101">
        <v>240</v>
      </c>
      <c r="F81" s="137">
        <v>7146.6109999999999</v>
      </c>
      <c r="G81" s="137">
        <v>0</v>
      </c>
    </row>
    <row r="82" spans="1:8" ht="25.5" x14ac:dyDescent="0.2">
      <c r="A82" s="86">
        <v>0</v>
      </c>
      <c r="B82" s="96" t="s">
        <v>73</v>
      </c>
      <c r="C82" s="97">
        <v>412</v>
      </c>
      <c r="D82" s="98">
        <v>0</v>
      </c>
      <c r="E82" s="154">
        <v>0</v>
      </c>
      <c r="F82" s="136">
        <f>F86+F89+F83</f>
        <v>620.67600000000004</v>
      </c>
      <c r="G82" s="136">
        <f>G86+G89+G83</f>
        <v>45.154000000000003</v>
      </c>
    </row>
    <row r="83" spans="1:8" ht="38.25" x14ac:dyDescent="0.2">
      <c r="A83" s="86"/>
      <c r="B83" s="52" t="s">
        <v>181</v>
      </c>
      <c r="C83" s="99">
        <v>412</v>
      </c>
      <c r="D83" s="100" t="s">
        <v>19</v>
      </c>
      <c r="E83" s="154"/>
      <c r="F83" s="137">
        <f>F84</f>
        <v>49.058</v>
      </c>
      <c r="G83" s="137">
        <f>G84</f>
        <v>45.154000000000003</v>
      </c>
    </row>
    <row r="84" spans="1:8" ht="25.5" x14ac:dyDescent="0.2">
      <c r="A84" s="86"/>
      <c r="B84" s="52" t="s">
        <v>48</v>
      </c>
      <c r="C84" s="99">
        <v>412</v>
      </c>
      <c r="D84" s="100" t="s">
        <v>19</v>
      </c>
      <c r="E84" s="101">
        <v>200</v>
      </c>
      <c r="F84" s="137">
        <f>F85</f>
        <v>49.058</v>
      </c>
      <c r="G84" s="137">
        <f>G85</f>
        <v>45.154000000000003</v>
      </c>
    </row>
    <row r="85" spans="1:8" ht="38.25" x14ac:dyDescent="0.2">
      <c r="A85" s="86"/>
      <c r="B85" s="52" t="s">
        <v>49</v>
      </c>
      <c r="C85" s="99">
        <v>412</v>
      </c>
      <c r="D85" s="100" t="s">
        <v>19</v>
      </c>
      <c r="E85" s="101">
        <v>240</v>
      </c>
      <c r="F85" s="137">
        <v>49.058</v>
      </c>
      <c r="G85" s="137">
        <v>45.154000000000003</v>
      </c>
    </row>
    <row r="86" spans="1:8" s="10" customFormat="1" ht="54" customHeight="1" x14ac:dyDescent="0.2">
      <c r="A86" s="86"/>
      <c r="B86" s="52" t="s">
        <v>197</v>
      </c>
      <c r="C86" s="99">
        <v>412</v>
      </c>
      <c r="D86" s="100">
        <v>1700000000</v>
      </c>
      <c r="E86" s="101"/>
      <c r="F86" s="137">
        <f>F87</f>
        <v>571.61800000000005</v>
      </c>
      <c r="G86" s="137"/>
      <c r="H86" s="155"/>
    </row>
    <row r="87" spans="1:8" s="10" customFormat="1" ht="38.25" x14ac:dyDescent="0.2">
      <c r="A87" s="86"/>
      <c r="B87" s="52" t="s">
        <v>69</v>
      </c>
      <c r="C87" s="99">
        <v>412</v>
      </c>
      <c r="D87" s="100">
        <v>1700000000</v>
      </c>
      <c r="E87" s="101">
        <v>600</v>
      </c>
      <c r="F87" s="137">
        <f>F88</f>
        <v>571.61800000000005</v>
      </c>
      <c r="G87" s="137"/>
      <c r="H87" s="155"/>
    </row>
    <row r="88" spans="1:8" s="10" customFormat="1" ht="38.25" customHeight="1" x14ac:dyDescent="0.2">
      <c r="A88" s="86"/>
      <c r="B88" s="102" t="s">
        <v>168</v>
      </c>
      <c r="C88" s="103">
        <v>412</v>
      </c>
      <c r="D88" s="104">
        <v>1700000000</v>
      </c>
      <c r="E88" s="105">
        <v>630</v>
      </c>
      <c r="F88" s="137">
        <v>571.61800000000005</v>
      </c>
      <c r="G88" s="148"/>
      <c r="H88" s="155"/>
    </row>
    <row r="89" spans="1:8" ht="1.5" hidden="1" customHeight="1" x14ac:dyDescent="0.2">
      <c r="A89" s="86"/>
      <c r="B89" s="102" t="s">
        <v>64</v>
      </c>
      <c r="C89" s="103">
        <v>412</v>
      </c>
      <c r="D89" s="104">
        <v>9000000000</v>
      </c>
      <c r="E89" s="105"/>
      <c r="F89" s="137">
        <f>F90</f>
        <v>0</v>
      </c>
      <c r="G89" s="137">
        <f>G90</f>
        <v>0</v>
      </c>
    </row>
    <row r="90" spans="1:8" ht="25.5" hidden="1" x14ac:dyDescent="0.2">
      <c r="A90" s="86"/>
      <c r="B90" s="102" t="s">
        <v>158</v>
      </c>
      <c r="C90" s="103">
        <v>412</v>
      </c>
      <c r="D90" s="104">
        <v>9040000000</v>
      </c>
      <c r="E90" s="105"/>
      <c r="F90" s="137">
        <f t="shared" ref="F90:G91" si="1">F91</f>
        <v>0</v>
      </c>
      <c r="G90" s="137">
        <f t="shared" si="1"/>
        <v>0</v>
      </c>
    </row>
    <row r="91" spans="1:8" ht="25.5" hidden="1" x14ac:dyDescent="0.2">
      <c r="A91" s="86"/>
      <c r="B91" s="102" t="s">
        <v>48</v>
      </c>
      <c r="C91" s="103">
        <v>412</v>
      </c>
      <c r="D91" s="104">
        <v>9040000000</v>
      </c>
      <c r="E91" s="105">
        <v>200</v>
      </c>
      <c r="F91" s="137">
        <f t="shared" si="1"/>
        <v>0</v>
      </c>
      <c r="G91" s="137">
        <f t="shared" si="1"/>
        <v>0</v>
      </c>
    </row>
    <row r="92" spans="1:8" ht="38.25" hidden="1" x14ac:dyDescent="0.2">
      <c r="A92" s="86"/>
      <c r="B92" s="102" t="s">
        <v>49</v>
      </c>
      <c r="C92" s="103">
        <v>412</v>
      </c>
      <c r="D92" s="104">
        <v>9040000000</v>
      </c>
      <c r="E92" s="105">
        <v>240</v>
      </c>
      <c r="F92" s="137">
        <v>0</v>
      </c>
      <c r="G92" s="137">
        <v>0</v>
      </c>
    </row>
    <row r="93" spans="1:8" x14ac:dyDescent="0.2">
      <c r="A93" s="86">
        <v>0</v>
      </c>
      <c r="B93" s="96" t="s">
        <v>76</v>
      </c>
      <c r="C93" s="97">
        <v>501</v>
      </c>
      <c r="D93" s="98">
        <v>0</v>
      </c>
      <c r="E93" s="154">
        <v>0</v>
      </c>
      <c r="F93" s="136">
        <f>F94</f>
        <v>252.042</v>
      </c>
      <c r="G93" s="136">
        <f>G94</f>
        <v>0</v>
      </c>
    </row>
    <row r="94" spans="1:8" ht="38.25" x14ac:dyDescent="0.2">
      <c r="A94" s="86">
        <v>0</v>
      </c>
      <c r="B94" s="52" t="s">
        <v>181</v>
      </c>
      <c r="C94" s="99">
        <v>501</v>
      </c>
      <c r="D94" s="100" t="s">
        <v>19</v>
      </c>
      <c r="E94" s="101">
        <v>0</v>
      </c>
      <c r="F94" s="137">
        <f>F98</f>
        <v>252.042</v>
      </c>
      <c r="G94" s="137">
        <v>0</v>
      </c>
    </row>
    <row r="95" spans="1:8" ht="25.5" hidden="1" x14ac:dyDescent="0.2">
      <c r="A95" s="86">
        <v>0</v>
      </c>
      <c r="B95" s="52" t="s">
        <v>64</v>
      </c>
      <c r="C95" s="99">
        <v>501</v>
      </c>
      <c r="D95" s="100" t="s">
        <v>18</v>
      </c>
      <c r="E95" s="101">
        <v>0</v>
      </c>
      <c r="F95" s="137">
        <v>0</v>
      </c>
      <c r="G95" s="137">
        <v>0</v>
      </c>
    </row>
    <row r="96" spans="1:8" ht="25.5" hidden="1" x14ac:dyDescent="0.2">
      <c r="A96" s="86">
        <v>0</v>
      </c>
      <c r="B96" s="52" t="s">
        <v>64</v>
      </c>
      <c r="C96" s="99">
        <v>501</v>
      </c>
      <c r="D96" s="100" t="s">
        <v>18</v>
      </c>
      <c r="E96" s="101">
        <v>0</v>
      </c>
      <c r="F96" s="137">
        <v>0</v>
      </c>
      <c r="G96" s="137">
        <v>0</v>
      </c>
    </row>
    <row r="97" spans="1:8" ht="25.5" hidden="1" x14ac:dyDescent="0.2">
      <c r="A97" s="86">
        <v>0</v>
      </c>
      <c r="B97" s="52" t="s">
        <v>77</v>
      </c>
      <c r="C97" s="99">
        <v>501</v>
      </c>
      <c r="D97" s="100" t="s">
        <v>18</v>
      </c>
      <c r="E97" s="101">
        <v>0</v>
      </c>
      <c r="F97" s="137">
        <v>0</v>
      </c>
      <c r="G97" s="137">
        <v>0</v>
      </c>
    </row>
    <row r="98" spans="1:8" ht="28.5" customHeight="1" x14ac:dyDescent="0.2">
      <c r="A98" s="86">
        <v>0</v>
      </c>
      <c r="B98" s="52" t="s">
        <v>48</v>
      </c>
      <c r="C98" s="99">
        <v>501</v>
      </c>
      <c r="D98" s="100" t="s">
        <v>19</v>
      </c>
      <c r="E98" s="101">
        <v>200</v>
      </c>
      <c r="F98" s="137">
        <f>F99</f>
        <v>252.042</v>
      </c>
      <c r="G98" s="137">
        <v>0</v>
      </c>
    </row>
    <row r="99" spans="1:8" ht="38.25" x14ac:dyDescent="0.2">
      <c r="A99" s="86">
        <v>0</v>
      </c>
      <c r="B99" s="52" t="s">
        <v>49</v>
      </c>
      <c r="C99" s="99">
        <v>501</v>
      </c>
      <c r="D99" s="100" t="s">
        <v>19</v>
      </c>
      <c r="E99" s="101">
        <v>240</v>
      </c>
      <c r="F99" s="137">
        <v>252.042</v>
      </c>
      <c r="G99" s="137">
        <v>0</v>
      </c>
    </row>
    <row r="100" spans="1:8" s="10" customFormat="1" ht="15.75" customHeight="1" x14ac:dyDescent="0.2">
      <c r="A100" s="86"/>
      <c r="B100" s="96" t="s">
        <v>129</v>
      </c>
      <c r="C100" s="97">
        <v>503</v>
      </c>
      <c r="D100" s="98"/>
      <c r="E100" s="154"/>
      <c r="F100" s="136">
        <f>F101</f>
        <v>11486.228999999999</v>
      </c>
      <c r="G100" s="136">
        <f>G101</f>
        <v>0</v>
      </c>
      <c r="H100" s="155"/>
    </row>
    <row r="101" spans="1:8" s="10" customFormat="1" ht="49.5" customHeight="1" x14ac:dyDescent="0.2">
      <c r="A101" s="86"/>
      <c r="B101" s="52" t="s">
        <v>198</v>
      </c>
      <c r="C101" s="99">
        <v>503</v>
      </c>
      <c r="D101" s="100">
        <v>4000000000</v>
      </c>
      <c r="E101" s="101"/>
      <c r="F101" s="137">
        <f>F102</f>
        <v>11486.228999999999</v>
      </c>
      <c r="G101" s="137">
        <f>G102</f>
        <v>0</v>
      </c>
      <c r="H101" s="155"/>
    </row>
    <row r="102" spans="1:8" s="10" customFormat="1" ht="27" customHeight="1" x14ac:dyDescent="0.2">
      <c r="A102" s="86"/>
      <c r="B102" s="52" t="s">
        <v>48</v>
      </c>
      <c r="C102" s="99">
        <v>503</v>
      </c>
      <c r="D102" s="100">
        <v>4000000000</v>
      </c>
      <c r="E102" s="101">
        <v>200</v>
      </c>
      <c r="F102" s="137">
        <f t="shared" ref="F102:G102" si="2">F103</f>
        <v>11486.228999999999</v>
      </c>
      <c r="G102" s="137">
        <f t="shared" si="2"/>
        <v>0</v>
      </c>
      <c r="H102" s="155"/>
    </row>
    <row r="103" spans="1:8" s="10" customFormat="1" ht="36" customHeight="1" x14ac:dyDescent="0.2">
      <c r="A103" s="86"/>
      <c r="B103" s="52" t="s">
        <v>49</v>
      </c>
      <c r="C103" s="99">
        <v>503</v>
      </c>
      <c r="D103" s="100">
        <v>4000000000</v>
      </c>
      <c r="E103" s="101">
        <v>240</v>
      </c>
      <c r="F103" s="137">
        <v>11486.228999999999</v>
      </c>
      <c r="G103" s="137"/>
      <c r="H103" s="155"/>
    </row>
    <row r="104" spans="1:8" s="10" customFormat="1" ht="25.5" x14ac:dyDescent="0.2">
      <c r="A104" s="86"/>
      <c r="B104" s="96" t="s">
        <v>206</v>
      </c>
      <c r="C104" s="97">
        <v>605</v>
      </c>
      <c r="D104" s="98"/>
      <c r="E104" s="154"/>
      <c r="F104" s="136">
        <f t="shared" ref="F104:G106" si="3">F105</f>
        <v>1647.21</v>
      </c>
      <c r="G104" s="136">
        <f t="shared" si="3"/>
        <v>1000</v>
      </c>
      <c r="H104" s="155"/>
    </row>
    <row r="105" spans="1:8" s="10" customFormat="1" ht="36" customHeight="1" x14ac:dyDescent="0.2">
      <c r="A105" s="86"/>
      <c r="B105" s="52" t="s">
        <v>181</v>
      </c>
      <c r="C105" s="99">
        <v>605</v>
      </c>
      <c r="D105" s="100">
        <v>200000000</v>
      </c>
      <c r="E105" s="101"/>
      <c r="F105" s="137">
        <f t="shared" si="3"/>
        <v>1647.21</v>
      </c>
      <c r="G105" s="137">
        <f t="shared" si="3"/>
        <v>1000</v>
      </c>
      <c r="H105" s="155"/>
    </row>
    <row r="106" spans="1:8" s="10" customFormat="1" ht="25.5" x14ac:dyDescent="0.2">
      <c r="A106" s="86"/>
      <c r="B106" s="52" t="s">
        <v>48</v>
      </c>
      <c r="C106" s="99">
        <v>605</v>
      </c>
      <c r="D106" s="100">
        <v>200000000</v>
      </c>
      <c r="E106" s="101">
        <v>200</v>
      </c>
      <c r="F106" s="137">
        <f t="shared" si="3"/>
        <v>1647.21</v>
      </c>
      <c r="G106" s="137">
        <f t="shared" si="3"/>
        <v>1000</v>
      </c>
      <c r="H106" s="155"/>
    </row>
    <row r="107" spans="1:8" s="10" customFormat="1" ht="36" customHeight="1" x14ac:dyDescent="0.2">
      <c r="A107" s="86"/>
      <c r="B107" s="52" t="s">
        <v>49</v>
      </c>
      <c r="C107" s="99">
        <v>605</v>
      </c>
      <c r="D107" s="100">
        <v>200000000</v>
      </c>
      <c r="E107" s="101">
        <v>240</v>
      </c>
      <c r="F107" s="137">
        <v>1647.21</v>
      </c>
      <c r="G107" s="137">
        <v>1000</v>
      </c>
      <c r="H107" s="155"/>
    </row>
    <row r="108" spans="1:8" x14ac:dyDescent="0.2">
      <c r="A108" s="86">
        <v>0</v>
      </c>
      <c r="B108" s="96" t="s">
        <v>124</v>
      </c>
      <c r="C108" s="97">
        <v>707</v>
      </c>
      <c r="D108" s="98">
        <v>0</v>
      </c>
      <c r="E108" s="154">
        <v>0</v>
      </c>
      <c r="F108" s="136">
        <f t="shared" ref="F108:G110" si="4">F109</f>
        <v>1560.2940000000001</v>
      </c>
      <c r="G108" s="136">
        <f t="shared" si="4"/>
        <v>204.45500000000001</v>
      </c>
    </row>
    <row r="109" spans="1:8" ht="38.25" x14ac:dyDescent="0.2">
      <c r="A109" s="86">
        <v>0</v>
      </c>
      <c r="B109" s="52" t="s">
        <v>184</v>
      </c>
      <c r="C109" s="99">
        <v>707</v>
      </c>
      <c r="D109" s="100" t="s">
        <v>24</v>
      </c>
      <c r="E109" s="101">
        <v>0</v>
      </c>
      <c r="F109" s="137">
        <f t="shared" si="4"/>
        <v>1560.2940000000001</v>
      </c>
      <c r="G109" s="137">
        <f t="shared" si="4"/>
        <v>204.45500000000001</v>
      </c>
    </row>
    <row r="110" spans="1:8" ht="38.25" customHeight="1" x14ac:dyDescent="0.2">
      <c r="A110" s="86">
        <v>0</v>
      </c>
      <c r="B110" s="52" t="s">
        <v>69</v>
      </c>
      <c r="C110" s="99">
        <v>707</v>
      </c>
      <c r="D110" s="100" t="s">
        <v>24</v>
      </c>
      <c r="E110" s="101">
        <v>600</v>
      </c>
      <c r="F110" s="137">
        <f t="shared" si="4"/>
        <v>1560.2940000000001</v>
      </c>
      <c r="G110" s="137">
        <f t="shared" si="4"/>
        <v>204.45500000000001</v>
      </c>
    </row>
    <row r="111" spans="1:8" x14ac:dyDescent="0.2">
      <c r="A111" s="86">
        <v>0</v>
      </c>
      <c r="B111" s="52" t="s">
        <v>70</v>
      </c>
      <c r="C111" s="99">
        <v>707</v>
      </c>
      <c r="D111" s="100" t="s">
        <v>24</v>
      </c>
      <c r="E111" s="101">
        <v>620</v>
      </c>
      <c r="F111" s="137">
        <v>1560.2940000000001</v>
      </c>
      <c r="G111" s="137">
        <v>204.45500000000001</v>
      </c>
    </row>
    <row r="112" spans="1:8" x14ac:dyDescent="0.2">
      <c r="A112" s="86">
        <v>0</v>
      </c>
      <c r="B112" s="96" t="s">
        <v>81</v>
      </c>
      <c r="C112" s="97">
        <v>801</v>
      </c>
      <c r="D112" s="98">
        <v>0</v>
      </c>
      <c r="E112" s="154">
        <v>0</v>
      </c>
      <c r="F112" s="136">
        <f>F113+F116</f>
        <v>46827.116000000002</v>
      </c>
      <c r="G112" s="136">
        <f>G113+G116</f>
        <v>189.99</v>
      </c>
    </row>
    <row r="113" spans="1:8" ht="38.25" x14ac:dyDescent="0.2">
      <c r="A113" s="86">
        <v>0</v>
      </c>
      <c r="B113" s="52" t="s">
        <v>184</v>
      </c>
      <c r="C113" s="99">
        <v>801</v>
      </c>
      <c r="D113" s="100" t="s">
        <v>24</v>
      </c>
      <c r="E113" s="101">
        <v>0</v>
      </c>
      <c r="F113" s="137">
        <f>F114</f>
        <v>43877.997000000003</v>
      </c>
      <c r="G113" s="137">
        <f>G114</f>
        <v>189.99</v>
      </c>
    </row>
    <row r="114" spans="1:8" ht="38.25" x14ac:dyDescent="0.2">
      <c r="A114" s="86">
        <v>0</v>
      </c>
      <c r="B114" s="52" t="s">
        <v>69</v>
      </c>
      <c r="C114" s="99">
        <v>801</v>
      </c>
      <c r="D114" s="100" t="s">
        <v>24</v>
      </c>
      <c r="E114" s="101">
        <v>600</v>
      </c>
      <c r="F114" s="137">
        <f>F115</f>
        <v>43877.997000000003</v>
      </c>
      <c r="G114" s="137">
        <f>G115</f>
        <v>189.99</v>
      </c>
    </row>
    <row r="115" spans="1:8" s="16" customFormat="1" x14ac:dyDescent="0.2">
      <c r="A115" s="86">
        <v>0</v>
      </c>
      <c r="B115" s="52" t="s">
        <v>70</v>
      </c>
      <c r="C115" s="99">
        <v>801</v>
      </c>
      <c r="D115" s="100" t="s">
        <v>24</v>
      </c>
      <c r="E115" s="101">
        <v>620</v>
      </c>
      <c r="F115" s="137">
        <v>43877.997000000003</v>
      </c>
      <c r="G115" s="137">
        <v>189.99</v>
      </c>
      <c r="H115" s="155"/>
    </row>
    <row r="116" spans="1:8" s="16" customFormat="1" ht="54" customHeight="1" x14ac:dyDescent="0.2">
      <c r="A116" s="86"/>
      <c r="B116" s="52" t="s">
        <v>199</v>
      </c>
      <c r="C116" s="99">
        <v>801</v>
      </c>
      <c r="D116" s="100">
        <v>4800000000</v>
      </c>
      <c r="E116" s="101">
        <v>0</v>
      </c>
      <c r="F116" s="137">
        <f>F117</f>
        <v>2949.1190000000001</v>
      </c>
      <c r="G116" s="137"/>
      <c r="H116" s="155"/>
    </row>
    <row r="117" spans="1:8" s="16" customFormat="1" ht="41.25" customHeight="1" x14ac:dyDescent="0.2">
      <c r="A117" s="86"/>
      <c r="B117" s="52" t="s">
        <v>69</v>
      </c>
      <c r="C117" s="99">
        <v>801</v>
      </c>
      <c r="D117" s="100">
        <v>4800000000</v>
      </c>
      <c r="E117" s="101">
        <v>600</v>
      </c>
      <c r="F117" s="137">
        <f>F118</f>
        <v>2949.1190000000001</v>
      </c>
      <c r="G117" s="137"/>
      <c r="H117" s="155"/>
    </row>
    <row r="118" spans="1:8" s="16" customFormat="1" ht="16.5" customHeight="1" x14ac:dyDescent="0.2">
      <c r="A118" s="86"/>
      <c r="B118" s="52" t="s">
        <v>70</v>
      </c>
      <c r="C118" s="99">
        <v>801</v>
      </c>
      <c r="D118" s="100">
        <v>4800000000</v>
      </c>
      <c r="E118" s="101">
        <v>620</v>
      </c>
      <c r="F118" s="137">
        <v>2949.1190000000001</v>
      </c>
      <c r="G118" s="137"/>
      <c r="H118" s="155"/>
    </row>
    <row r="119" spans="1:8" s="85" customFormat="1" x14ac:dyDescent="0.2">
      <c r="A119" s="153"/>
      <c r="B119" s="96" t="s">
        <v>83</v>
      </c>
      <c r="C119" s="97">
        <v>1003</v>
      </c>
      <c r="D119" s="98"/>
      <c r="E119" s="154"/>
      <c r="F119" s="136">
        <f>F120+F123</f>
        <v>5923.5789999999997</v>
      </c>
      <c r="G119" s="136">
        <f>G120+G123</f>
        <v>5863.6530000000002</v>
      </c>
      <c r="H119" s="71"/>
    </row>
    <row r="120" spans="1:8" s="85" customFormat="1" ht="38.25" x14ac:dyDescent="0.2">
      <c r="A120" s="153"/>
      <c r="B120" s="52" t="s">
        <v>181</v>
      </c>
      <c r="C120" s="99">
        <v>1003</v>
      </c>
      <c r="D120" s="100">
        <v>200000000</v>
      </c>
      <c r="E120" s="101"/>
      <c r="F120" s="137">
        <f>F121</f>
        <v>1732.962</v>
      </c>
      <c r="G120" s="137">
        <f>G121</f>
        <v>1732.962</v>
      </c>
      <c r="H120" s="71"/>
    </row>
    <row r="121" spans="1:8" s="85" customFormat="1" ht="25.5" x14ac:dyDescent="0.2">
      <c r="A121" s="153"/>
      <c r="B121" s="52" t="s">
        <v>85</v>
      </c>
      <c r="C121" s="99">
        <v>1003</v>
      </c>
      <c r="D121" s="100">
        <v>200000000</v>
      </c>
      <c r="E121" s="101">
        <v>300</v>
      </c>
      <c r="F121" s="137">
        <f>F122</f>
        <v>1732.962</v>
      </c>
      <c r="G121" s="137">
        <f>G122</f>
        <v>1732.962</v>
      </c>
      <c r="H121" s="71"/>
    </row>
    <row r="122" spans="1:8" s="85" customFormat="1" ht="25.5" x14ac:dyDescent="0.2">
      <c r="A122" s="153"/>
      <c r="B122" s="52" t="s">
        <v>86</v>
      </c>
      <c r="C122" s="99">
        <v>1003</v>
      </c>
      <c r="D122" s="100">
        <v>200000000</v>
      </c>
      <c r="E122" s="101">
        <v>320</v>
      </c>
      <c r="F122" s="137">
        <v>1732.962</v>
      </c>
      <c r="G122" s="137">
        <v>1732.962</v>
      </c>
      <c r="H122" s="71"/>
    </row>
    <row r="123" spans="1:8" s="16" customFormat="1" ht="41.25" customHeight="1" x14ac:dyDescent="0.2">
      <c r="A123" s="86"/>
      <c r="B123" s="52" t="s">
        <v>207</v>
      </c>
      <c r="C123" s="99">
        <v>1003</v>
      </c>
      <c r="D123" s="100">
        <v>4400000000</v>
      </c>
      <c r="E123" s="101"/>
      <c r="F123" s="137">
        <f t="shared" ref="F123:G124" si="5">F124</f>
        <v>4190.6170000000002</v>
      </c>
      <c r="G123" s="137">
        <f t="shared" si="5"/>
        <v>4130.6909999999998</v>
      </c>
      <c r="H123" s="155"/>
    </row>
    <row r="124" spans="1:8" s="16" customFormat="1" ht="25.5" x14ac:dyDescent="0.2">
      <c r="A124" s="86"/>
      <c r="B124" s="52" t="s">
        <v>85</v>
      </c>
      <c r="C124" s="99">
        <v>1003</v>
      </c>
      <c r="D124" s="100">
        <v>4400000000</v>
      </c>
      <c r="E124" s="101">
        <v>300</v>
      </c>
      <c r="F124" s="137">
        <f t="shared" si="5"/>
        <v>4190.6170000000002</v>
      </c>
      <c r="G124" s="137">
        <f t="shared" si="5"/>
        <v>4130.6909999999998</v>
      </c>
      <c r="H124" s="155"/>
    </row>
    <row r="125" spans="1:8" s="16" customFormat="1" ht="25.5" x14ac:dyDescent="0.2">
      <c r="A125" s="86"/>
      <c r="B125" s="52" t="s">
        <v>86</v>
      </c>
      <c r="C125" s="99">
        <v>1003</v>
      </c>
      <c r="D125" s="100">
        <v>4400000000</v>
      </c>
      <c r="E125" s="101">
        <v>320</v>
      </c>
      <c r="F125" s="137">
        <v>4190.6170000000002</v>
      </c>
      <c r="G125" s="137">
        <v>4130.6909999999998</v>
      </c>
      <c r="H125" s="155"/>
    </row>
    <row r="126" spans="1:8" x14ac:dyDescent="0.2">
      <c r="A126" s="86"/>
      <c r="B126" s="96" t="s">
        <v>87</v>
      </c>
      <c r="C126" s="97">
        <v>1004</v>
      </c>
      <c r="D126" s="100"/>
      <c r="E126" s="101"/>
      <c r="F126" s="136">
        <f>F127+F130</f>
        <v>28181.114000000001</v>
      </c>
      <c r="G126" s="136">
        <f>G127+G130</f>
        <v>27868.296000000002</v>
      </c>
    </row>
    <row r="127" spans="1:8" ht="25.5" x14ac:dyDescent="0.2">
      <c r="A127" s="86"/>
      <c r="B127" s="52" t="s">
        <v>185</v>
      </c>
      <c r="C127" s="99">
        <v>1004</v>
      </c>
      <c r="D127" s="100" t="s">
        <v>27</v>
      </c>
      <c r="E127" s="101">
        <v>0</v>
      </c>
      <c r="F127" s="137">
        <f>F128</f>
        <v>791.34299999999996</v>
      </c>
      <c r="G127" s="137">
        <f>G128</f>
        <v>478.52499999999998</v>
      </c>
    </row>
    <row r="128" spans="1:8" ht="25.5" x14ac:dyDescent="0.2">
      <c r="A128" s="86"/>
      <c r="B128" s="52" t="s">
        <v>85</v>
      </c>
      <c r="C128" s="99">
        <v>1004</v>
      </c>
      <c r="D128" s="100" t="s">
        <v>27</v>
      </c>
      <c r="E128" s="101">
        <v>300</v>
      </c>
      <c r="F128" s="137">
        <f t="shared" ref="F128:G128" si="6">F129</f>
        <v>791.34299999999996</v>
      </c>
      <c r="G128" s="137">
        <f t="shared" si="6"/>
        <v>478.52499999999998</v>
      </c>
    </row>
    <row r="129" spans="1:9" ht="24.75" customHeight="1" x14ac:dyDescent="0.2">
      <c r="A129" s="86"/>
      <c r="B129" s="52" t="s">
        <v>86</v>
      </c>
      <c r="C129" s="99">
        <v>1004</v>
      </c>
      <c r="D129" s="100" t="s">
        <v>27</v>
      </c>
      <c r="E129" s="101">
        <v>320</v>
      </c>
      <c r="F129" s="137">
        <v>791.34299999999996</v>
      </c>
      <c r="G129" s="137">
        <v>478.52499999999998</v>
      </c>
      <c r="H129" s="157"/>
      <c r="I129" s="57"/>
    </row>
    <row r="130" spans="1:9" ht="38.25" x14ac:dyDescent="0.2">
      <c r="A130" s="86"/>
      <c r="B130" s="52" t="s">
        <v>181</v>
      </c>
      <c r="C130" s="99">
        <v>1004</v>
      </c>
      <c r="D130" s="100">
        <v>200000000</v>
      </c>
      <c r="E130" s="101"/>
      <c r="F130" s="137">
        <f t="shared" ref="F130:G130" si="7">F131</f>
        <v>27389.771000000001</v>
      </c>
      <c r="G130" s="137">
        <f t="shared" si="7"/>
        <v>27389.771000000001</v>
      </c>
    </row>
    <row r="131" spans="1:9" ht="29.25" customHeight="1" x14ac:dyDescent="0.2">
      <c r="A131" s="86"/>
      <c r="B131" s="52" t="s">
        <v>89</v>
      </c>
      <c r="C131" s="99" t="s">
        <v>123</v>
      </c>
      <c r="D131" s="100">
        <v>200000000</v>
      </c>
      <c r="E131" s="101">
        <v>400</v>
      </c>
      <c r="F131" s="137">
        <f>F132</f>
        <v>27389.771000000001</v>
      </c>
      <c r="G131" s="137">
        <f>G132</f>
        <v>27389.771000000001</v>
      </c>
    </row>
    <row r="132" spans="1:9" x14ac:dyDescent="0.2">
      <c r="A132" s="86"/>
      <c r="B132" s="52" t="s">
        <v>134</v>
      </c>
      <c r="C132" s="99" t="s">
        <v>123</v>
      </c>
      <c r="D132" s="100">
        <v>200000000</v>
      </c>
      <c r="E132" s="101">
        <v>410</v>
      </c>
      <c r="F132" s="137">
        <v>27389.771000000001</v>
      </c>
      <c r="G132" s="137">
        <v>27389.771000000001</v>
      </c>
      <c r="H132" s="157"/>
      <c r="I132" s="57"/>
    </row>
    <row r="133" spans="1:9" x14ac:dyDescent="0.2">
      <c r="A133" s="153"/>
      <c r="B133" s="96" t="s">
        <v>146</v>
      </c>
      <c r="C133" s="97">
        <v>1006</v>
      </c>
      <c r="D133" s="98"/>
      <c r="E133" s="154"/>
      <c r="F133" s="136">
        <f t="shared" ref="F133:G135" si="8">F134</f>
        <v>727.98699999999997</v>
      </c>
      <c r="G133" s="136">
        <f t="shared" si="8"/>
        <v>581.96</v>
      </c>
    </row>
    <row r="134" spans="1:9" ht="51" x14ac:dyDescent="0.2">
      <c r="A134" s="86"/>
      <c r="B134" s="52" t="s">
        <v>186</v>
      </c>
      <c r="C134" s="99">
        <v>1006</v>
      </c>
      <c r="D134" s="100">
        <v>4300000000</v>
      </c>
      <c r="E134" s="101"/>
      <c r="F134" s="137">
        <f t="shared" si="8"/>
        <v>727.98699999999997</v>
      </c>
      <c r="G134" s="137">
        <f t="shared" si="8"/>
        <v>581.96</v>
      </c>
    </row>
    <row r="135" spans="1:9" ht="38.25" x14ac:dyDescent="0.2">
      <c r="A135" s="86"/>
      <c r="B135" s="52" t="s">
        <v>69</v>
      </c>
      <c r="C135" s="99">
        <v>1006</v>
      </c>
      <c r="D135" s="100">
        <v>4300000000</v>
      </c>
      <c r="E135" s="101">
        <v>600</v>
      </c>
      <c r="F135" s="137">
        <f t="shared" si="8"/>
        <v>727.98699999999997</v>
      </c>
      <c r="G135" s="137">
        <f t="shared" si="8"/>
        <v>581.96</v>
      </c>
    </row>
    <row r="136" spans="1:9" ht="12" customHeight="1" x14ac:dyDescent="0.2">
      <c r="A136" s="86"/>
      <c r="B136" s="52" t="s">
        <v>70</v>
      </c>
      <c r="C136" s="99">
        <v>1006</v>
      </c>
      <c r="D136" s="100">
        <v>4300000000</v>
      </c>
      <c r="E136" s="101">
        <v>620</v>
      </c>
      <c r="F136" s="137">
        <v>727.98699999999997</v>
      </c>
      <c r="G136" s="137">
        <v>581.96</v>
      </c>
    </row>
    <row r="137" spans="1:9" ht="51" hidden="1" x14ac:dyDescent="0.2">
      <c r="A137" s="86"/>
      <c r="B137" s="52" t="s">
        <v>145</v>
      </c>
      <c r="C137" s="99">
        <v>1006</v>
      </c>
      <c r="D137" s="100">
        <v>4300070000</v>
      </c>
      <c r="E137" s="101"/>
      <c r="F137" s="137">
        <f>F138</f>
        <v>0</v>
      </c>
      <c r="G137" s="137">
        <f>G139</f>
        <v>0</v>
      </c>
    </row>
    <row r="138" spans="1:9" ht="51" hidden="1" x14ac:dyDescent="0.2">
      <c r="A138" s="86"/>
      <c r="B138" s="106" t="s">
        <v>144</v>
      </c>
      <c r="C138" s="99">
        <v>1006</v>
      </c>
      <c r="D138" s="100">
        <v>4300074040</v>
      </c>
      <c r="E138" s="101"/>
      <c r="F138" s="137">
        <f>F139</f>
        <v>0</v>
      </c>
      <c r="G138" s="137">
        <f>G139</f>
        <v>0</v>
      </c>
    </row>
    <row r="139" spans="1:9" ht="38.25" hidden="1" x14ac:dyDescent="0.2">
      <c r="A139" s="86"/>
      <c r="B139" s="52" t="s">
        <v>69</v>
      </c>
      <c r="C139" s="99">
        <v>1006</v>
      </c>
      <c r="D139" s="100">
        <v>4300074040</v>
      </c>
      <c r="E139" s="101">
        <v>600</v>
      </c>
      <c r="F139" s="137">
        <f>F140</f>
        <v>0</v>
      </c>
      <c r="G139" s="137">
        <f>G140</f>
        <v>0</v>
      </c>
    </row>
    <row r="140" spans="1:9" hidden="1" x14ac:dyDescent="0.2">
      <c r="A140" s="86"/>
      <c r="B140" s="52" t="s">
        <v>70</v>
      </c>
      <c r="C140" s="99">
        <v>1006</v>
      </c>
      <c r="D140" s="100">
        <v>4300074040</v>
      </c>
      <c r="E140" s="101">
        <v>620</v>
      </c>
      <c r="F140" s="137"/>
      <c r="G140" s="137"/>
    </row>
    <row r="141" spans="1:9" ht="102" hidden="1" x14ac:dyDescent="0.2">
      <c r="A141" s="86"/>
      <c r="B141" s="52" t="s">
        <v>74</v>
      </c>
      <c r="C141" s="99">
        <v>1006</v>
      </c>
      <c r="D141" s="100" t="s">
        <v>147</v>
      </c>
      <c r="E141" s="101"/>
      <c r="F141" s="137">
        <f>F142</f>
        <v>0</v>
      </c>
      <c r="G141" s="137"/>
    </row>
    <row r="142" spans="1:9" ht="38.25" hidden="1" x14ac:dyDescent="0.2">
      <c r="A142" s="86"/>
      <c r="B142" s="52" t="s">
        <v>149</v>
      </c>
      <c r="C142" s="99">
        <v>1006</v>
      </c>
      <c r="D142" s="100" t="s">
        <v>148</v>
      </c>
      <c r="E142" s="101"/>
      <c r="F142" s="137">
        <f>F143</f>
        <v>0</v>
      </c>
      <c r="G142" s="137"/>
    </row>
    <row r="143" spans="1:9" ht="38.25" hidden="1" x14ac:dyDescent="0.2">
      <c r="A143" s="86"/>
      <c r="B143" s="52" t="s">
        <v>69</v>
      </c>
      <c r="C143" s="99">
        <v>1006</v>
      </c>
      <c r="D143" s="100" t="s">
        <v>148</v>
      </c>
      <c r="E143" s="101">
        <v>600</v>
      </c>
      <c r="F143" s="137">
        <f>F144</f>
        <v>0</v>
      </c>
      <c r="G143" s="137"/>
    </row>
    <row r="144" spans="1:9" hidden="1" x14ac:dyDescent="0.2">
      <c r="A144" s="86"/>
      <c r="B144" s="52" t="s">
        <v>70</v>
      </c>
      <c r="C144" s="99">
        <v>1006</v>
      </c>
      <c r="D144" s="100" t="s">
        <v>148</v>
      </c>
      <c r="E144" s="101">
        <v>620</v>
      </c>
      <c r="F144" s="137"/>
      <c r="G144" s="137"/>
    </row>
    <row r="145" spans="1:8" x14ac:dyDescent="0.2">
      <c r="A145" s="86">
        <v>0</v>
      </c>
      <c r="B145" s="96" t="s">
        <v>93</v>
      </c>
      <c r="C145" s="97">
        <v>1101</v>
      </c>
      <c r="D145" s="98"/>
      <c r="E145" s="154">
        <v>0</v>
      </c>
      <c r="F145" s="136">
        <f>F146+F154</f>
        <v>4370.473</v>
      </c>
      <c r="G145" s="136">
        <f>G146</f>
        <v>0</v>
      </c>
    </row>
    <row r="146" spans="1:8" ht="38.25" x14ac:dyDescent="0.2">
      <c r="A146" s="86">
        <v>0</v>
      </c>
      <c r="B146" s="52" t="s">
        <v>184</v>
      </c>
      <c r="C146" s="99">
        <v>1101</v>
      </c>
      <c r="D146" s="100" t="s">
        <v>24</v>
      </c>
      <c r="E146" s="101">
        <v>0</v>
      </c>
      <c r="F146" s="137">
        <f>F152</f>
        <v>1614.5429999999999</v>
      </c>
      <c r="G146" s="137">
        <f>G152</f>
        <v>0</v>
      </c>
    </row>
    <row r="147" spans="1:8" ht="38.25" hidden="1" x14ac:dyDescent="0.2">
      <c r="A147" s="86">
        <v>0</v>
      </c>
      <c r="B147" s="52" t="s">
        <v>78</v>
      </c>
      <c r="C147" s="99">
        <v>1101</v>
      </c>
      <c r="D147" s="100" t="s">
        <v>24</v>
      </c>
      <c r="E147" s="101">
        <v>0</v>
      </c>
      <c r="F147" s="137">
        <v>0</v>
      </c>
      <c r="G147" s="137">
        <v>1</v>
      </c>
    </row>
    <row r="148" spans="1:8" ht="63.75" hidden="1" x14ac:dyDescent="0.2">
      <c r="A148" s="86">
        <v>0</v>
      </c>
      <c r="B148" s="52" t="s">
        <v>68</v>
      </c>
      <c r="C148" s="99">
        <v>1101</v>
      </c>
      <c r="D148" s="100" t="s">
        <v>29</v>
      </c>
      <c r="E148" s="101">
        <v>0</v>
      </c>
      <c r="F148" s="137">
        <v>0</v>
      </c>
      <c r="G148" s="137">
        <v>0</v>
      </c>
    </row>
    <row r="149" spans="1:8" ht="63.75" hidden="1" x14ac:dyDescent="0.2">
      <c r="A149" s="86">
        <v>0</v>
      </c>
      <c r="B149" s="52" t="s">
        <v>68</v>
      </c>
      <c r="C149" s="99">
        <v>1101</v>
      </c>
      <c r="D149" s="100" t="s">
        <v>29</v>
      </c>
      <c r="E149" s="101">
        <v>0</v>
      </c>
      <c r="F149" s="137">
        <v>0</v>
      </c>
      <c r="G149" s="137">
        <v>0</v>
      </c>
    </row>
    <row r="150" spans="1:8" ht="63.75" hidden="1" x14ac:dyDescent="0.2">
      <c r="A150" s="86">
        <v>0</v>
      </c>
      <c r="B150" s="52" t="s">
        <v>68</v>
      </c>
      <c r="C150" s="99">
        <v>1101</v>
      </c>
      <c r="D150" s="100" t="s">
        <v>29</v>
      </c>
      <c r="E150" s="101">
        <v>0</v>
      </c>
      <c r="F150" s="137">
        <v>0</v>
      </c>
      <c r="G150" s="137">
        <v>0</v>
      </c>
    </row>
    <row r="151" spans="1:8" ht="63.75" hidden="1" x14ac:dyDescent="0.2">
      <c r="A151" s="86">
        <v>0</v>
      </c>
      <c r="B151" s="52" t="s">
        <v>68</v>
      </c>
      <c r="C151" s="99">
        <v>1101</v>
      </c>
      <c r="D151" s="100" t="s">
        <v>29</v>
      </c>
      <c r="E151" s="101">
        <v>0</v>
      </c>
      <c r="F151" s="137">
        <v>0</v>
      </c>
      <c r="G151" s="137">
        <v>0</v>
      </c>
    </row>
    <row r="152" spans="1:8" ht="38.25" x14ac:dyDescent="0.2">
      <c r="A152" s="86">
        <v>0</v>
      </c>
      <c r="B152" s="52" t="s">
        <v>69</v>
      </c>
      <c r="C152" s="99">
        <v>1101</v>
      </c>
      <c r="D152" s="100">
        <v>500000000</v>
      </c>
      <c r="E152" s="101">
        <v>600</v>
      </c>
      <c r="F152" s="137">
        <f>F153</f>
        <v>1614.5429999999999</v>
      </c>
      <c r="G152" s="137">
        <v>0</v>
      </c>
    </row>
    <row r="153" spans="1:8" x14ac:dyDescent="0.2">
      <c r="A153" s="86">
        <v>0</v>
      </c>
      <c r="B153" s="52" t="s">
        <v>70</v>
      </c>
      <c r="C153" s="99">
        <v>1101</v>
      </c>
      <c r="D153" s="100">
        <v>500000000</v>
      </c>
      <c r="E153" s="101">
        <v>620</v>
      </c>
      <c r="F153" s="137">
        <v>1614.5429999999999</v>
      </c>
      <c r="G153" s="137">
        <v>0</v>
      </c>
    </row>
    <row r="154" spans="1:8" ht="38.25" x14ac:dyDescent="0.2">
      <c r="A154" s="86"/>
      <c r="B154" s="52" t="s">
        <v>200</v>
      </c>
      <c r="C154" s="99">
        <v>1101</v>
      </c>
      <c r="D154" s="100">
        <v>4700000000</v>
      </c>
      <c r="E154" s="101"/>
      <c r="F154" s="137">
        <f t="shared" ref="F154:G155" si="9">F155</f>
        <v>2755.93</v>
      </c>
      <c r="G154" s="137">
        <f t="shared" si="9"/>
        <v>0</v>
      </c>
    </row>
    <row r="155" spans="1:8" ht="38.25" x14ac:dyDescent="0.2">
      <c r="A155" s="86"/>
      <c r="B155" s="52" t="s">
        <v>69</v>
      </c>
      <c r="C155" s="99">
        <v>1101</v>
      </c>
      <c r="D155" s="100">
        <v>4700000000</v>
      </c>
      <c r="E155" s="101">
        <v>600</v>
      </c>
      <c r="F155" s="137">
        <f t="shared" si="9"/>
        <v>2755.93</v>
      </c>
      <c r="G155" s="137">
        <f t="shared" si="9"/>
        <v>0</v>
      </c>
    </row>
    <row r="156" spans="1:8" x14ac:dyDescent="0.2">
      <c r="A156" s="86"/>
      <c r="B156" s="52" t="s">
        <v>70</v>
      </c>
      <c r="C156" s="99">
        <v>1101</v>
      </c>
      <c r="D156" s="100">
        <v>4700000000</v>
      </c>
      <c r="E156" s="101">
        <v>620</v>
      </c>
      <c r="F156" s="137">
        <v>2755.93</v>
      </c>
      <c r="G156" s="137"/>
    </row>
    <row r="157" spans="1:8" s="18" customFormat="1" ht="25.5" x14ac:dyDescent="0.2">
      <c r="A157" s="153">
        <v>939</v>
      </c>
      <c r="B157" s="96" t="s">
        <v>167</v>
      </c>
      <c r="C157" s="97"/>
      <c r="D157" s="98"/>
      <c r="E157" s="154">
        <v>0</v>
      </c>
      <c r="F157" s="136">
        <f>F158+F162+F187+F192+F200+F242+F291+F277+F302+F317+F324+F328+F337+F341+F350+F333+F298</f>
        <v>134400.06</v>
      </c>
      <c r="G157" s="136">
        <f>G158+G162+G187+G192+G200+G242+G291+G277+G302+G317+G324+G328+G337+G341+G350+G333+G298</f>
        <v>31335.005000000001</v>
      </c>
      <c r="H157" s="155"/>
    </row>
    <row r="158" spans="1:8" ht="38.25" x14ac:dyDescent="0.2">
      <c r="A158" s="86">
        <v>0</v>
      </c>
      <c r="B158" s="96" t="s">
        <v>94</v>
      </c>
      <c r="C158" s="97">
        <v>102</v>
      </c>
      <c r="D158" s="98"/>
      <c r="E158" s="154"/>
      <c r="F158" s="136">
        <f t="shared" ref="F158:G160" si="10">F159</f>
        <v>2859.3310000000001</v>
      </c>
      <c r="G158" s="136">
        <f t="shared" si="10"/>
        <v>0</v>
      </c>
    </row>
    <row r="159" spans="1:8" ht="63.75" x14ac:dyDescent="0.2">
      <c r="A159" s="86">
        <v>0</v>
      </c>
      <c r="B159" s="52" t="s">
        <v>201</v>
      </c>
      <c r="C159" s="99">
        <v>102</v>
      </c>
      <c r="D159" s="100">
        <v>1800000000</v>
      </c>
      <c r="E159" s="101"/>
      <c r="F159" s="137">
        <f t="shared" si="10"/>
        <v>2859.3310000000001</v>
      </c>
      <c r="G159" s="137">
        <f t="shared" si="10"/>
        <v>0</v>
      </c>
    </row>
    <row r="160" spans="1:8" ht="63.75" x14ac:dyDescent="0.2">
      <c r="A160" s="86">
        <v>0</v>
      </c>
      <c r="B160" s="52" t="s">
        <v>46</v>
      </c>
      <c r="C160" s="99">
        <v>102</v>
      </c>
      <c r="D160" s="100">
        <v>1800000000</v>
      </c>
      <c r="E160" s="101">
        <v>100</v>
      </c>
      <c r="F160" s="137">
        <f t="shared" si="10"/>
        <v>2859.3310000000001</v>
      </c>
      <c r="G160" s="137">
        <f t="shared" si="10"/>
        <v>0</v>
      </c>
    </row>
    <row r="161" spans="1:7" ht="25.5" x14ac:dyDescent="0.2">
      <c r="A161" s="86">
        <v>0</v>
      </c>
      <c r="B161" s="52" t="s">
        <v>47</v>
      </c>
      <c r="C161" s="99">
        <v>102</v>
      </c>
      <c r="D161" s="100">
        <v>1800000000</v>
      </c>
      <c r="E161" s="101">
        <v>120</v>
      </c>
      <c r="F161" s="137">
        <v>2859.3310000000001</v>
      </c>
      <c r="G161" s="137"/>
    </row>
    <row r="162" spans="1:7" ht="51" x14ac:dyDescent="0.2">
      <c r="A162" s="86">
        <v>0</v>
      </c>
      <c r="B162" s="96" t="s">
        <v>43</v>
      </c>
      <c r="C162" s="97">
        <v>104</v>
      </c>
      <c r="D162" s="98">
        <v>0</v>
      </c>
      <c r="E162" s="154">
        <v>0</v>
      </c>
      <c r="F162" s="136">
        <f>F163+F168+F182</f>
        <v>20744.47</v>
      </c>
      <c r="G162" s="136">
        <f>G163+G168+G182</f>
        <v>1812.0690000000002</v>
      </c>
    </row>
    <row r="163" spans="1:7" ht="38.25" x14ac:dyDescent="0.2">
      <c r="A163" s="86">
        <v>0</v>
      </c>
      <c r="B163" s="52" t="s">
        <v>193</v>
      </c>
      <c r="C163" s="99">
        <v>104</v>
      </c>
      <c r="D163" s="100" t="s">
        <v>32</v>
      </c>
      <c r="E163" s="101">
        <v>0</v>
      </c>
      <c r="F163" s="137">
        <f>F164+F166</f>
        <v>376.13900000000001</v>
      </c>
      <c r="G163" s="137">
        <f>G164+G166</f>
        <v>376.13900000000001</v>
      </c>
    </row>
    <row r="164" spans="1:7" ht="63.75" x14ac:dyDescent="0.2">
      <c r="A164" s="86">
        <v>0</v>
      </c>
      <c r="B164" s="52" t="s">
        <v>46</v>
      </c>
      <c r="C164" s="99">
        <v>104</v>
      </c>
      <c r="D164" s="100" t="s">
        <v>32</v>
      </c>
      <c r="E164" s="101">
        <v>100</v>
      </c>
      <c r="F164" s="137">
        <f>F165</f>
        <v>285.77699999999999</v>
      </c>
      <c r="G164" s="137">
        <f>G165</f>
        <v>285.77699999999999</v>
      </c>
    </row>
    <row r="165" spans="1:7" ht="24.75" customHeight="1" x14ac:dyDescent="0.2">
      <c r="A165" s="86">
        <v>0</v>
      </c>
      <c r="B165" s="52" t="s">
        <v>47</v>
      </c>
      <c r="C165" s="99">
        <v>104</v>
      </c>
      <c r="D165" s="100" t="s">
        <v>32</v>
      </c>
      <c r="E165" s="101">
        <v>120</v>
      </c>
      <c r="F165" s="137">
        <v>285.77699999999999</v>
      </c>
      <c r="G165" s="137">
        <v>285.77699999999999</v>
      </c>
    </row>
    <row r="166" spans="1:7" ht="25.5" x14ac:dyDescent="0.2">
      <c r="A166" s="86">
        <v>0</v>
      </c>
      <c r="B166" s="52" t="s">
        <v>48</v>
      </c>
      <c r="C166" s="99">
        <v>104</v>
      </c>
      <c r="D166" s="100" t="s">
        <v>32</v>
      </c>
      <c r="E166" s="101">
        <v>200</v>
      </c>
      <c r="F166" s="137">
        <f>F167</f>
        <v>90.361999999999995</v>
      </c>
      <c r="G166" s="137">
        <f>G167</f>
        <v>90.361999999999995</v>
      </c>
    </row>
    <row r="167" spans="1:7" ht="38.25" x14ac:dyDescent="0.2">
      <c r="A167" s="86">
        <v>0</v>
      </c>
      <c r="B167" s="52" t="s">
        <v>49</v>
      </c>
      <c r="C167" s="99">
        <v>104</v>
      </c>
      <c r="D167" s="100" t="s">
        <v>32</v>
      </c>
      <c r="E167" s="101">
        <v>240</v>
      </c>
      <c r="F167" s="137">
        <v>90.361999999999995</v>
      </c>
      <c r="G167" s="137">
        <v>90.361999999999995</v>
      </c>
    </row>
    <row r="168" spans="1:7" ht="63.75" x14ac:dyDescent="0.2">
      <c r="A168" s="86">
        <v>0</v>
      </c>
      <c r="B168" s="52" t="s">
        <v>201</v>
      </c>
      <c r="C168" s="99">
        <v>104</v>
      </c>
      <c r="D168" s="100">
        <v>1800000000</v>
      </c>
      <c r="E168" s="101">
        <v>0</v>
      </c>
      <c r="F168" s="137">
        <f>F174+F176+F180+F178</f>
        <v>19797.401000000002</v>
      </c>
      <c r="G168" s="137">
        <f>G174+G176+G180+G178</f>
        <v>865</v>
      </c>
    </row>
    <row r="169" spans="1:7" ht="25.5" hidden="1" x14ac:dyDescent="0.2">
      <c r="A169" s="86">
        <v>0</v>
      </c>
      <c r="B169" s="52" t="s">
        <v>64</v>
      </c>
      <c r="C169" s="99">
        <v>104</v>
      </c>
      <c r="D169" s="100" t="s">
        <v>18</v>
      </c>
      <c r="E169" s="101">
        <v>0</v>
      </c>
      <c r="F169" s="137">
        <v>0</v>
      </c>
      <c r="G169" s="137">
        <v>0</v>
      </c>
    </row>
    <row r="170" spans="1:7" ht="25.5" hidden="1" x14ac:dyDescent="0.2">
      <c r="A170" s="86">
        <v>0</v>
      </c>
      <c r="B170" s="52" t="s">
        <v>64</v>
      </c>
      <c r="C170" s="99">
        <v>104</v>
      </c>
      <c r="D170" s="100" t="s">
        <v>18</v>
      </c>
      <c r="E170" s="101">
        <v>0</v>
      </c>
      <c r="F170" s="137">
        <v>0</v>
      </c>
      <c r="G170" s="137">
        <v>0</v>
      </c>
    </row>
    <row r="171" spans="1:7" ht="25.5" hidden="1" x14ac:dyDescent="0.2">
      <c r="A171" s="86">
        <v>0</v>
      </c>
      <c r="B171" s="52" t="s">
        <v>45</v>
      </c>
      <c r="C171" s="99">
        <v>104</v>
      </c>
      <c r="D171" s="100" t="s">
        <v>30</v>
      </c>
      <c r="E171" s="101">
        <v>0</v>
      </c>
      <c r="F171" s="137">
        <v>0</v>
      </c>
      <c r="G171" s="137">
        <v>0</v>
      </c>
    </row>
    <row r="172" spans="1:7" ht="25.5" hidden="1" x14ac:dyDescent="0.2">
      <c r="A172" s="86">
        <v>0</v>
      </c>
      <c r="B172" s="52" t="s">
        <v>45</v>
      </c>
      <c r="C172" s="99">
        <v>104</v>
      </c>
      <c r="D172" s="100" t="s">
        <v>30</v>
      </c>
      <c r="E172" s="101">
        <v>0</v>
      </c>
      <c r="F172" s="137">
        <v>0</v>
      </c>
      <c r="G172" s="137">
        <v>0</v>
      </c>
    </row>
    <row r="173" spans="1:7" ht="25.5" hidden="1" x14ac:dyDescent="0.2">
      <c r="A173" s="86">
        <v>0</v>
      </c>
      <c r="B173" s="52" t="s">
        <v>45</v>
      </c>
      <c r="C173" s="99">
        <v>104</v>
      </c>
      <c r="D173" s="100" t="s">
        <v>30</v>
      </c>
      <c r="E173" s="101">
        <v>0</v>
      </c>
      <c r="F173" s="137">
        <v>0</v>
      </c>
      <c r="G173" s="137">
        <v>0</v>
      </c>
    </row>
    <row r="174" spans="1:7" ht="63.75" x14ac:dyDescent="0.2">
      <c r="A174" s="86">
        <v>0</v>
      </c>
      <c r="B174" s="52" t="s">
        <v>46</v>
      </c>
      <c r="C174" s="99">
        <v>104</v>
      </c>
      <c r="D174" s="100">
        <v>1800000000</v>
      </c>
      <c r="E174" s="101">
        <v>100</v>
      </c>
      <c r="F174" s="137">
        <f>F175</f>
        <v>16997.525000000001</v>
      </c>
      <c r="G174" s="137">
        <f>G175</f>
        <v>0</v>
      </c>
    </row>
    <row r="175" spans="1:7" ht="25.5" x14ac:dyDescent="0.2">
      <c r="A175" s="86">
        <v>0</v>
      </c>
      <c r="B175" s="52" t="s">
        <v>47</v>
      </c>
      <c r="C175" s="99">
        <v>104</v>
      </c>
      <c r="D175" s="100">
        <v>1800000000</v>
      </c>
      <c r="E175" s="101">
        <v>120</v>
      </c>
      <c r="F175" s="137">
        <v>16997.525000000001</v>
      </c>
      <c r="G175" s="137"/>
    </row>
    <row r="176" spans="1:7" ht="25.5" x14ac:dyDescent="0.2">
      <c r="A176" s="86">
        <v>0</v>
      </c>
      <c r="B176" s="52" t="s">
        <v>48</v>
      </c>
      <c r="C176" s="99">
        <v>104</v>
      </c>
      <c r="D176" s="100">
        <v>1800000000</v>
      </c>
      <c r="E176" s="101">
        <v>200</v>
      </c>
      <c r="F176" s="137">
        <f>F177</f>
        <v>2673.0329999999999</v>
      </c>
      <c r="G176" s="137">
        <f>G177</f>
        <v>865</v>
      </c>
    </row>
    <row r="177" spans="1:7" ht="26.85" customHeight="1" x14ac:dyDescent="0.2">
      <c r="A177" s="86">
        <v>0</v>
      </c>
      <c r="B177" s="52" t="s">
        <v>49</v>
      </c>
      <c r="C177" s="99">
        <v>104</v>
      </c>
      <c r="D177" s="100">
        <v>1800000000</v>
      </c>
      <c r="E177" s="101">
        <v>240</v>
      </c>
      <c r="F177" s="137">
        <v>2673.0329999999999</v>
      </c>
      <c r="G177" s="137">
        <v>865</v>
      </c>
    </row>
    <row r="178" spans="1:7" ht="26.85" customHeight="1" x14ac:dyDescent="0.2">
      <c r="A178" s="86"/>
      <c r="B178" s="52" t="s">
        <v>85</v>
      </c>
      <c r="C178" s="99">
        <v>104</v>
      </c>
      <c r="D178" s="100">
        <v>1800000000</v>
      </c>
      <c r="E178" s="101">
        <v>300</v>
      </c>
      <c r="F178" s="137">
        <f>F179</f>
        <v>3.266</v>
      </c>
      <c r="G178" s="137"/>
    </row>
    <row r="179" spans="1:7" ht="26.85" customHeight="1" x14ac:dyDescent="0.2">
      <c r="A179" s="86"/>
      <c r="B179" s="52" t="s">
        <v>86</v>
      </c>
      <c r="C179" s="99">
        <v>104</v>
      </c>
      <c r="D179" s="100">
        <v>1800000000</v>
      </c>
      <c r="E179" s="101">
        <v>320</v>
      </c>
      <c r="F179" s="137">
        <v>3.266</v>
      </c>
      <c r="G179" s="137"/>
    </row>
    <row r="180" spans="1:7" ht="17.25" customHeight="1" x14ac:dyDescent="0.2">
      <c r="A180" s="86">
        <v>0</v>
      </c>
      <c r="B180" s="52" t="s">
        <v>50</v>
      </c>
      <c r="C180" s="99">
        <v>104</v>
      </c>
      <c r="D180" s="100">
        <v>1800000000</v>
      </c>
      <c r="E180" s="101">
        <v>800</v>
      </c>
      <c r="F180" s="137">
        <f>F181</f>
        <v>123.577</v>
      </c>
      <c r="G180" s="137">
        <v>0</v>
      </c>
    </row>
    <row r="181" spans="1:7" x14ac:dyDescent="0.2">
      <c r="A181" s="86">
        <v>0</v>
      </c>
      <c r="B181" s="52" t="s">
        <v>51</v>
      </c>
      <c r="C181" s="99">
        <v>104</v>
      </c>
      <c r="D181" s="100">
        <v>1800000000</v>
      </c>
      <c r="E181" s="101">
        <v>850</v>
      </c>
      <c r="F181" s="137">
        <v>123.577</v>
      </c>
      <c r="G181" s="137">
        <v>0</v>
      </c>
    </row>
    <row r="182" spans="1:7" ht="39.75" customHeight="1" x14ac:dyDescent="0.2">
      <c r="A182" s="86"/>
      <c r="B182" s="52" t="s">
        <v>194</v>
      </c>
      <c r="C182" s="99">
        <v>104</v>
      </c>
      <c r="D182" s="100">
        <v>1900000000</v>
      </c>
      <c r="E182" s="101"/>
      <c r="F182" s="137">
        <f>F183+F185</f>
        <v>570.93000000000006</v>
      </c>
      <c r="G182" s="137">
        <f>G183+G185</f>
        <v>570.93000000000006</v>
      </c>
    </row>
    <row r="183" spans="1:7" ht="63.75" x14ac:dyDescent="0.2">
      <c r="A183" s="86"/>
      <c r="B183" s="52" t="s">
        <v>46</v>
      </c>
      <c r="C183" s="99">
        <v>104</v>
      </c>
      <c r="D183" s="100">
        <v>1900000000</v>
      </c>
      <c r="E183" s="101">
        <v>100</v>
      </c>
      <c r="F183" s="137">
        <f>F184</f>
        <v>489.79500000000002</v>
      </c>
      <c r="G183" s="137">
        <f>G184</f>
        <v>489.79500000000002</v>
      </c>
    </row>
    <row r="184" spans="1:7" ht="25.5" x14ac:dyDescent="0.2">
      <c r="A184" s="86"/>
      <c r="B184" s="52" t="s">
        <v>47</v>
      </c>
      <c r="C184" s="99">
        <v>104</v>
      </c>
      <c r="D184" s="100">
        <v>1900000000</v>
      </c>
      <c r="E184" s="101">
        <v>120</v>
      </c>
      <c r="F184" s="137">
        <v>489.79500000000002</v>
      </c>
      <c r="G184" s="137">
        <v>489.79500000000002</v>
      </c>
    </row>
    <row r="185" spans="1:7" ht="25.5" x14ac:dyDescent="0.2">
      <c r="A185" s="86"/>
      <c r="B185" s="52" t="s">
        <v>48</v>
      </c>
      <c r="C185" s="99">
        <v>104</v>
      </c>
      <c r="D185" s="100">
        <v>1900000000</v>
      </c>
      <c r="E185" s="101">
        <v>200</v>
      </c>
      <c r="F185" s="137">
        <f>F186</f>
        <v>81.135000000000005</v>
      </c>
      <c r="G185" s="137">
        <f>G186</f>
        <v>81.135000000000005</v>
      </c>
    </row>
    <row r="186" spans="1:7" ht="38.25" x14ac:dyDescent="0.2">
      <c r="A186" s="86"/>
      <c r="B186" s="52" t="s">
        <v>49</v>
      </c>
      <c r="C186" s="99">
        <v>104</v>
      </c>
      <c r="D186" s="100">
        <v>1900000000</v>
      </c>
      <c r="E186" s="101">
        <v>240</v>
      </c>
      <c r="F186" s="137">
        <v>81.135000000000005</v>
      </c>
      <c r="G186" s="137">
        <v>81.135000000000005</v>
      </c>
    </row>
    <row r="187" spans="1:7" x14ac:dyDescent="0.2">
      <c r="A187" s="86"/>
      <c r="B187" s="107" t="s">
        <v>161</v>
      </c>
      <c r="C187" s="97">
        <v>105</v>
      </c>
      <c r="D187" s="98"/>
      <c r="E187" s="154"/>
      <c r="F187" s="136">
        <f t="shared" ref="F187:G190" si="11">F188</f>
        <v>1.3720000000000001</v>
      </c>
      <c r="G187" s="136">
        <f t="shared" si="11"/>
        <v>1.3720000000000001</v>
      </c>
    </row>
    <row r="188" spans="1:7" ht="63.75" x14ac:dyDescent="0.2">
      <c r="A188" s="86"/>
      <c r="B188" s="52" t="s">
        <v>201</v>
      </c>
      <c r="C188" s="99">
        <v>105</v>
      </c>
      <c r="D188" s="100">
        <v>1800000000</v>
      </c>
      <c r="E188" s="101"/>
      <c r="F188" s="137">
        <f>F189</f>
        <v>1.3720000000000001</v>
      </c>
      <c r="G188" s="137">
        <f>G189</f>
        <v>1.3720000000000001</v>
      </c>
    </row>
    <row r="189" spans="1:7" ht="76.5" x14ac:dyDescent="0.2">
      <c r="A189" s="86"/>
      <c r="B189" s="108" t="s">
        <v>159</v>
      </c>
      <c r="C189" s="99">
        <v>105</v>
      </c>
      <c r="D189" s="100">
        <v>1800000000</v>
      </c>
      <c r="E189" s="101"/>
      <c r="F189" s="137">
        <f t="shared" si="11"/>
        <v>1.3720000000000001</v>
      </c>
      <c r="G189" s="137">
        <f t="shared" si="11"/>
        <v>1.3720000000000001</v>
      </c>
    </row>
    <row r="190" spans="1:7" ht="38.25" x14ac:dyDescent="0.2">
      <c r="A190" s="86"/>
      <c r="B190" s="108" t="s">
        <v>69</v>
      </c>
      <c r="C190" s="99">
        <v>105</v>
      </c>
      <c r="D190" s="100">
        <v>1800000000</v>
      </c>
      <c r="E190" s="101">
        <v>600</v>
      </c>
      <c r="F190" s="137">
        <f t="shared" si="11"/>
        <v>1.3720000000000001</v>
      </c>
      <c r="G190" s="137">
        <f t="shared" si="11"/>
        <v>1.3720000000000001</v>
      </c>
    </row>
    <row r="191" spans="1:7" x14ac:dyDescent="0.2">
      <c r="A191" s="86"/>
      <c r="B191" s="108" t="s">
        <v>70</v>
      </c>
      <c r="C191" s="99">
        <v>105</v>
      </c>
      <c r="D191" s="100">
        <v>1800000000</v>
      </c>
      <c r="E191" s="101">
        <v>620</v>
      </c>
      <c r="F191" s="137">
        <v>1.3720000000000001</v>
      </c>
      <c r="G191" s="137">
        <v>1.3720000000000001</v>
      </c>
    </row>
    <row r="192" spans="1:7" ht="18.75" hidden="1" customHeight="1" x14ac:dyDescent="0.2">
      <c r="A192" s="86">
        <v>0</v>
      </c>
      <c r="B192" s="96" t="s">
        <v>95</v>
      </c>
      <c r="C192" s="97">
        <v>111</v>
      </c>
      <c r="D192" s="98">
        <v>0</v>
      </c>
      <c r="E192" s="154">
        <v>0</v>
      </c>
      <c r="F192" s="136">
        <f>F195</f>
        <v>0</v>
      </c>
      <c r="G192" s="136">
        <v>0</v>
      </c>
    </row>
    <row r="193" spans="1:8" ht="25.5" hidden="1" x14ac:dyDescent="0.2">
      <c r="A193" s="86">
        <v>0</v>
      </c>
      <c r="B193" s="52" t="s">
        <v>64</v>
      </c>
      <c r="C193" s="99">
        <v>111</v>
      </c>
      <c r="D193" s="100" t="s">
        <v>18</v>
      </c>
      <c r="E193" s="101">
        <v>0</v>
      </c>
      <c r="F193" s="137">
        <v>0</v>
      </c>
      <c r="G193" s="137">
        <v>0</v>
      </c>
    </row>
    <row r="194" spans="1:8" ht="25.5" hidden="1" x14ac:dyDescent="0.2">
      <c r="A194" s="86">
        <v>0</v>
      </c>
      <c r="B194" s="52" t="s">
        <v>64</v>
      </c>
      <c r="C194" s="99">
        <v>111</v>
      </c>
      <c r="D194" s="100" t="s">
        <v>18</v>
      </c>
      <c r="E194" s="101">
        <v>0</v>
      </c>
      <c r="F194" s="137">
        <v>0</v>
      </c>
      <c r="G194" s="137">
        <v>0</v>
      </c>
    </row>
    <row r="195" spans="1:8" ht="63.75" hidden="1" x14ac:dyDescent="0.2">
      <c r="A195" s="86">
        <v>0</v>
      </c>
      <c r="B195" s="52" t="s">
        <v>212</v>
      </c>
      <c r="C195" s="99">
        <v>111</v>
      </c>
      <c r="D195" s="100">
        <v>1300000000</v>
      </c>
      <c r="E195" s="101">
        <v>0</v>
      </c>
      <c r="F195" s="137">
        <f>F198</f>
        <v>0</v>
      </c>
      <c r="G195" s="137">
        <v>0</v>
      </c>
    </row>
    <row r="196" spans="1:8" hidden="1" x14ac:dyDescent="0.2">
      <c r="A196" s="86">
        <v>0</v>
      </c>
      <c r="B196" s="52" t="s">
        <v>96</v>
      </c>
      <c r="C196" s="99">
        <v>111</v>
      </c>
      <c r="D196" s="100" t="s">
        <v>31</v>
      </c>
      <c r="E196" s="101">
        <v>0</v>
      </c>
      <c r="F196" s="137">
        <v>0</v>
      </c>
      <c r="G196" s="137">
        <v>0</v>
      </c>
    </row>
    <row r="197" spans="1:8" hidden="1" x14ac:dyDescent="0.2">
      <c r="A197" s="86">
        <v>0</v>
      </c>
      <c r="B197" s="52" t="s">
        <v>96</v>
      </c>
      <c r="C197" s="99">
        <v>111</v>
      </c>
      <c r="D197" s="100" t="s">
        <v>31</v>
      </c>
      <c r="E197" s="101">
        <v>0</v>
      </c>
      <c r="F197" s="137">
        <v>0</v>
      </c>
      <c r="G197" s="137">
        <v>0</v>
      </c>
    </row>
    <row r="198" spans="1:8" hidden="1" x14ac:dyDescent="0.2">
      <c r="A198" s="86">
        <v>0</v>
      </c>
      <c r="B198" s="52" t="s">
        <v>50</v>
      </c>
      <c r="C198" s="99">
        <v>111</v>
      </c>
      <c r="D198" s="100">
        <v>1300000000</v>
      </c>
      <c r="E198" s="101">
        <v>800</v>
      </c>
      <c r="F198" s="137">
        <f>F199</f>
        <v>0</v>
      </c>
      <c r="G198" s="137">
        <v>0</v>
      </c>
    </row>
    <row r="199" spans="1:8" s="16" customFormat="1" hidden="1" x14ac:dyDescent="0.2">
      <c r="A199" s="86"/>
      <c r="B199" s="52" t="s">
        <v>97</v>
      </c>
      <c r="C199" s="99">
        <v>111</v>
      </c>
      <c r="D199" s="100">
        <v>1300000000</v>
      </c>
      <c r="E199" s="101">
        <v>870</v>
      </c>
      <c r="F199" s="137">
        <v>0</v>
      </c>
      <c r="G199" s="137"/>
      <c r="H199" s="155"/>
    </row>
    <row r="200" spans="1:8" x14ac:dyDescent="0.2">
      <c r="A200" s="86">
        <v>0</v>
      </c>
      <c r="B200" s="96" t="s">
        <v>66</v>
      </c>
      <c r="C200" s="97">
        <v>113</v>
      </c>
      <c r="D200" s="98">
        <v>0</v>
      </c>
      <c r="E200" s="154">
        <v>0</v>
      </c>
      <c r="F200" s="136">
        <f>F204+F211+F222+F227+F231+F239+F201</f>
        <v>17710.587</v>
      </c>
      <c r="G200" s="136">
        <f>G204+G211+G222+G227+G231+G239+G201</f>
        <v>4021.886</v>
      </c>
    </row>
    <row r="201" spans="1:8" s="124" customFormat="1" ht="38.25" x14ac:dyDescent="0.2">
      <c r="A201" s="86"/>
      <c r="B201" s="52" t="s">
        <v>193</v>
      </c>
      <c r="C201" s="99">
        <v>113</v>
      </c>
      <c r="D201" s="100">
        <v>1200000000</v>
      </c>
      <c r="E201" s="101"/>
      <c r="F201" s="137">
        <f>F202</f>
        <v>16.03</v>
      </c>
      <c r="G201" s="137"/>
      <c r="H201" s="155"/>
    </row>
    <row r="202" spans="1:8" s="124" customFormat="1" ht="25.5" x14ac:dyDescent="0.2">
      <c r="A202" s="86"/>
      <c r="B202" s="52" t="s">
        <v>48</v>
      </c>
      <c r="C202" s="99">
        <v>113</v>
      </c>
      <c r="D202" s="100">
        <v>1200000000</v>
      </c>
      <c r="E202" s="101">
        <v>200</v>
      </c>
      <c r="F202" s="137">
        <f>F203</f>
        <v>16.03</v>
      </c>
      <c r="G202" s="137"/>
      <c r="H202" s="155"/>
    </row>
    <row r="203" spans="1:8" s="124" customFormat="1" ht="38.25" x14ac:dyDescent="0.2">
      <c r="A203" s="86"/>
      <c r="B203" s="52" t="s">
        <v>49</v>
      </c>
      <c r="C203" s="99">
        <v>113</v>
      </c>
      <c r="D203" s="100">
        <v>1200000000</v>
      </c>
      <c r="E203" s="101">
        <v>240</v>
      </c>
      <c r="F203" s="137">
        <v>16.03</v>
      </c>
      <c r="G203" s="137"/>
      <c r="H203" s="155"/>
    </row>
    <row r="204" spans="1:8" ht="38.25" x14ac:dyDescent="0.2">
      <c r="A204" s="86">
        <v>0</v>
      </c>
      <c r="B204" s="52" t="s">
        <v>187</v>
      </c>
      <c r="C204" s="99">
        <v>113</v>
      </c>
      <c r="D204" s="100" t="s">
        <v>33</v>
      </c>
      <c r="E204" s="101">
        <v>0</v>
      </c>
      <c r="F204" s="137">
        <f>F205+F207+F209</f>
        <v>16601.298999999999</v>
      </c>
      <c r="G204" s="137">
        <f>G205+G207+G209</f>
        <v>4021.886</v>
      </c>
    </row>
    <row r="205" spans="1:8" ht="63.75" x14ac:dyDescent="0.2">
      <c r="A205" s="86">
        <v>0</v>
      </c>
      <c r="B205" s="52" t="s">
        <v>46</v>
      </c>
      <c r="C205" s="99">
        <v>113</v>
      </c>
      <c r="D205" s="100" t="s">
        <v>33</v>
      </c>
      <c r="E205" s="101">
        <v>100</v>
      </c>
      <c r="F205" s="137">
        <f>F206</f>
        <v>14563.98</v>
      </c>
      <c r="G205" s="137">
        <f>G206</f>
        <v>3560</v>
      </c>
    </row>
    <row r="206" spans="1:8" ht="25.5" x14ac:dyDescent="0.2">
      <c r="A206" s="86">
        <v>0</v>
      </c>
      <c r="B206" s="52" t="s">
        <v>98</v>
      </c>
      <c r="C206" s="99">
        <v>113</v>
      </c>
      <c r="D206" s="100" t="s">
        <v>33</v>
      </c>
      <c r="E206" s="101">
        <v>110</v>
      </c>
      <c r="F206" s="137">
        <v>14563.98</v>
      </c>
      <c r="G206" s="137">
        <v>3560</v>
      </c>
      <c r="H206" s="157"/>
    </row>
    <row r="207" spans="1:8" ht="25.5" x14ac:dyDescent="0.2">
      <c r="A207" s="86">
        <v>0</v>
      </c>
      <c r="B207" s="52" t="s">
        <v>48</v>
      </c>
      <c r="C207" s="99">
        <v>113</v>
      </c>
      <c r="D207" s="100" t="s">
        <v>33</v>
      </c>
      <c r="E207" s="101">
        <v>200</v>
      </c>
      <c r="F207" s="137">
        <f>F208</f>
        <v>2036.0519999999999</v>
      </c>
      <c r="G207" s="137">
        <f>G208</f>
        <v>461.88600000000002</v>
      </c>
    </row>
    <row r="208" spans="1:8" ht="38.25" customHeight="1" x14ac:dyDescent="0.2">
      <c r="A208" s="86">
        <v>0</v>
      </c>
      <c r="B208" s="52" t="s">
        <v>49</v>
      </c>
      <c r="C208" s="99">
        <v>113</v>
      </c>
      <c r="D208" s="100" t="s">
        <v>33</v>
      </c>
      <c r="E208" s="101">
        <v>240</v>
      </c>
      <c r="F208" s="137">
        <v>2036.0519999999999</v>
      </c>
      <c r="G208" s="137">
        <v>461.88600000000002</v>
      </c>
      <c r="H208" s="157"/>
    </row>
    <row r="209" spans="1:8" x14ac:dyDescent="0.2">
      <c r="A209" s="86">
        <v>0</v>
      </c>
      <c r="B209" s="52" t="s">
        <v>50</v>
      </c>
      <c r="C209" s="99">
        <v>113</v>
      </c>
      <c r="D209" s="100" t="s">
        <v>33</v>
      </c>
      <c r="E209" s="101">
        <v>800</v>
      </c>
      <c r="F209" s="137">
        <f>F210</f>
        <v>1.2669999999999999</v>
      </c>
      <c r="G209" s="137">
        <f>G210</f>
        <v>0</v>
      </c>
    </row>
    <row r="210" spans="1:8" x14ac:dyDescent="0.2">
      <c r="A210" s="86">
        <v>0</v>
      </c>
      <c r="B210" s="52" t="s">
        <v>51</v>
      </c>
      <c r="C210" s="99">
        <v>113</v>
      </c>
      <c r="D210" s="100" t="s">
        <v>33</v>
      </c>
      <c r="E210" s="101">
        <v>850</v>
      </c>
      <c r="F210" s="137">
        <v>1.2669999999999999</v>
      </c>
      <c r="G210" s="137"/>
      <c r="H210" s="157"/>
    </row>
    <row r="211" spans="1:8" ht="63.75" x14ac:dyDescent="0.2">
      <c r="A211" s="86">
        <v>0</v>
      </c>
      <c r="B211" s="52" t="s">
        <v>201</v>
      </c>
      <c r="C211" s="99">
        <v>113</v>
      </c>
      <c r="D211" s="100">
        <v>1800000000</v>
      </c>
      <c r="E211" s="101">
        <v>0</v>
      </c>
      <c r="F211" s="137">
        <f>F212+F214+F216</f>
        <v>932.16300000000001</v>
      </c>
      <c r="G211" s="137">
        <v>0</v>
      </c>
    </row>
    <row r="212" spans="1:8" ht="25.5" x14ac:dyDescent="0.2">
      <c r="A212" s="86">
        <v>0</v>
      </c>
      <c r="B212" s="52" t="s">
        <v>48</v>
      </c>
      <c r="C212" s="99">
        <v>113</v>
      </c>
      <c r="D212" s="100">
        <v>1800000000</v>
      </c>
      <c r="E212" s="101">
        <v>200</v>
      </c>
      <c r="F212" s="137">
        <f>F213</f>
        <v>500.35399999999998</v>
      </c>
      <c r="G212" s="137">
        <v>0</v>
      </c>
    </row>
    <row r="213" spans="1:8" ht="38.25" x14ac:dyDescent="0.2">
      <c r="A213" s="86">
        <v>0</v>
      </c>
      <c r="B213" s="52" t="s">
        <v>49</v>
      </c>
      <c r="C213" s="99">
        <v>113</v>
      </c>
      <c r="D213" s="100">
        <v>1800000000</v>
      </c>
      <c r="E213" s="101">
        <v>240</v>
      </c>
      <c r="F213" s="137">
        <v>500.35399999999998</v>
      </c>
      <c r="G213" s="137">
        <v>0</v>
      </c>
    </row>
    <row r="214" spans="1:8" ht="25.5" x14ac:dyDescent="0.2">
      <c r="A214" s="86"/>
      <c r="B214" s="52" t="s">
        <v>85</v>
      </c>
      <c r="C214" s="99">
        <v>113</v>
      </c>
      <c r="D214" s="100">
        <v>1800000000</v>
      </c>
      <c r="E214" s="101">
        <v>300</v>
      </c>
      <c r="F214" s="137">
        <f>F215</f>
        <v>1.1000000000000001</v>
      </c>
      <c r="G214" s="137"/>
    </row>
    <row r="215" spans="1:8" ht="25.5" x14ac:dyDescent="0.2">
      <c r="A215" s="86"/>
      <c r="B215" s="52" t="s">
        <v>86</v>
      </c>
      <c r="C215" s="99">
        <v>113</v>
      </c>
      <c r="D215" s="100">
        <v>1800000000</v>
      </c>
      <c r="E215" s="101">
        <v>320</v>
      </c>
      <c r="F215" s="137">
        <v>1.1000000000000001</v>
      </c>
      <c r="G215" s="137"/>
    </row>
    <row r="216" spans="1:8" ht="11.25" customHeight="1" x14ac:dyDescent="0.2">
      <c r="A216" s="86">
        <v>0</v>
      </c>
      <c r="B216" s="52" t="s">
        <v>50</v>
      </c>
      <c r="C216" s="99">
        <v>113</v>
      </c>
      <c r="D216" s="100">
        <v>1800000000</v>
      </c>
      <c r="E216" s="101">
        <v>800</v>
      </c>
      <c r="F216" s="137">
        <f>F217+F218</f>
        <v>430.709</v>
      </c>
      <c r="G216" s="137">
        <v>0</v>
      </c>
    </row>
    <row r="217" spans="1:8" s="16" customFormat="1" x14ac:dyDescent="0.2">
      <c r="A217" s="86"/>
      <c r="B217" s="52" t="s">
        <v>131</v>
      </c>
      <c r="C217" s="99">
        <v>113</v>
      </c>
      <c r="D217" s="100">
        <v>1800000000</v>
      </c>
      <c r="E217" s="101">
        <v>830</v>
      </c>
      <c r="F217" s="137">
        <v>270.02100000000002</v>
      </c>
      <c r="G217" s="137"/>
      <c r="H217" s="155"/>
    </row>
    <row r="218" spans="1:8" x14ac:dyDescent="0.2">
      <c r="A218" s="86">
        <v>0</v>
      </c>
      <c r="B218" s="52" t="s">
        <v>51</v>
      </c>
      <c r="C218" s="99">
        <v>113</v>
      </c>
      <c r="D218" s="100">
        <v>1800000000</v>
      </c>
      <c r="E218" s="101">
        <v>850</v>
      </c>
      <c r="F218" s="137">
        <v>160.68799999999999</v>
      </c>
      <c r="G218" s="137">
        <v>0</v>
      </c>
    </row>
    <row r="219" spans="1:8" hidden="1" x14ac:dyDescent="0.2">
      <c r="A219" s="86"/>
      <c r="B219" s="52" t="s">
        <v>59</v>
      </c>
      <c r="C219" s="99">
        <v>113</v>
      </c>
      <c r="D219" s="109" t="s">
        <v>132</v>
      </c>
      <c r="E219" s="101"/>
      <c r="F219" s="137">
        <f>F220</f>
        <v>0</v>
      </c>
      <c r="G219" s="137"/>
    </row>
    <row r="220" spans="1:8" hidden="1" x14ac:dyDescent="0.2">
      <c r="A220" s="86"/>
      <c r="B220" s="52" t="s">
        <v>50</v>
      </c>
      <c r="C220" s="99">
        <v>113</v>
      </c>
      <c r="D220" s="109" t="s">
        <v>132</v>
      </c>
      <c r="E220" s="101">
        <v>800</v>
      </c>
      <c r="F220" s="137">
        <f>F221</f>
        <v>0</v>
      </c>
      <c r="G220" s="137"/>
    </row>
    <row r="221" spans="1:8" hidden="1" x14ac:dyDescent="0.2">
      <c r="A221" s="86"/>
      <c r="B221" s="52" t="s">
        <v>131</v>
      </c>
      <c r="C221" s="99">
        <v>113</v>
      </c>
      <c r="D221" s="109" t="s">
        <v>132</v>
      </c>
      <c r="E221" s="101">
        <v>830</v>
      </c>
      <c r="F221" s="137"/>
      <c r="G221" s="137"/>
    </row>
    <row r="222" spans="1:8" ht="51" hidden="1" x14ac:dyDescent="0.2">
      <c r="A222" s="86"/>
      <c r="B222" s="52" t="s">
        <v>138</v>
      </c>
      <c r="C222" s="99">
        <v>113</v>
      </c>
      <c r="D222" s="100">
        <v>4100000000</v>
      </c>
      <c r="E222" s="101"/>
      <c r="F222" s="137">
        <f>F223</f>
        <v>0</v>
      </c>
      <c r="G222" s="137"/>
    </row>
    <row r="223" spans="1:8" ht="25.5" hidden="1" x14ac:dyDescent="0.2">
      <c r="A223" s="86"/>
      <c r="B223" s="52" t="s">
        <v>67</v>
      </c>
      <c r="C223" s="99">
        <v>113</v>
      </c>
      <c r="D223" s="100">
        <v>4100020000</v>
      </c>
      <c r="E223" s="101"/>
      <c r="F223" s="137">
        <f>F224</f>
        <v>0</v>
      </c>
      <c r="G223" s="137"/>
    </row>
    <row r="224" spans="1:8" ht="31.5" hidden="1" customHeight="1" x14ac:dyDescent="0.2">
      <c r="A224" s="86"/>
      <c r="B224" s="52" t="s">
        <v>100</v>
      </c>
      <c r="C224" s="99">
        <v>113</v>
      </c>
      <c r="D224" s="100">
        <v>4100022000</v>
      </c>
      <c r="E224" s="101"/>
      <c r="F224" s="137">
        <f>F225</f>
        <v>0</v>
      </c>
      <c r="G224" s="137"/>
    </row>
    <row r="225" spans="1:7" ht="25.5" hidden="1" x14ac:dyDescent="0.2">
      <c r="A225" s="86"/>
      <c r="B225" s="52" t="s">
        <v>48</v>
      </c>
      <c r="C225" s="99">
        <v>113</v>
      </c>
      <c r="D225" s="100">
        <v>4100022000</v>
      </c>
      <c r="E225" s="101">
        <v>200</v>
      </c>
      <c r="F225" s="137">
        <f>F226</f>
        <v>0</v>
      </c>
      <c r="G225" s="137"/>
    </row>
    <row r="226" spans="1:7" ht="39.75" hidden="1" customHeight="1" x14ac:dyDescent="0.2">
      <c r="A226" s="86"/>
      <c r="B226" s="52" t="s">
        <v>49</v>
      </c>
      <c r="C226" s="99">
        <v>113</v>
      </c>
      <c r="D226" s="100">
        <v>4100022000</v>
      </c>
      <c r="E226" s="101">
        <v>240</v>
      </c>
      <c r="F226" s="137"/>
      <c r="G226" s="137"/>
    </row>
    <row r="227" spans="1:7" ht="89.25" x14ac:dyDescent="0.2">
      <c r="A227" s="86"/>
      <c r="B227" s="52" t="s">
        <v>202</v>
      </c>
      <c r="C227" s="99">
        <v>113</v>
      </c>
      <c r="D227" s="100">
        <v>4200000000</v>
      </c>
      <c r="E227" s="101"/>
      <c r="F227" s="137">
        <f>F228</f>
        <v>24</v>
      </c>
      <c r="G227" s="137"/>
    </row>
    <row r="228" spans="1:7" ht="25.5" x14ac:dyDescent="0.2">
      <c r="A228" s="86"/>
      <c r="B228" s="52" t="s">
        <v>85</v>
      </c>
      <c r="C228" s="99">
        <v>113</v>
      </c>
      <c r="D228" s="100">
        <v>4200000000</v>
      </c>
      <c r="E228" s="101">
        <v>300</v>
      </c>
      <c r="F228" s="137">
        <f>F229+F230</f>
        <v>24</v>
      </c>
      <c r="G228" s="137"/>
    </row>
    <row r="229" spans="1:7" x14ac:dyDescent="0.2">
      <c r="A229" s="86"/>
      <c r="B229" s="52" t="s">
        <v>213</v>
      </c>
      <c r="C229" s="99">
        <v>113</v>
      </c>
      <c r="D229" s="100">
        <v>4200000000</v>
      </c>
      <c r="E229" s="101">
        <v>340</v>
      </c>
      <c r="F229" s="137">
        <v>24</v>
      </c>
      <c r="G229" s="137"/>
    </row>
    <row r="230" spans="1:7" ht="15" hidden="1" customHeight="1" x14ac:dyDescent="0.2">
      <c r="A230" s="86"/>
      <c r="B230" s="102" t="s">
        <v>139</v>
      </c>
      <c r="C230" s="99">
        <v>113</v>
      </c>
      <c r="D230" s="100">
        <v>4200000000</v>
      </c>
      <c r="E230" s="101">
        <v>360</v>
      </c>
      <c r="F230" s="137"/>
      <c r="G230" s="137"/>
    </row>
    <row r="231" spans="1:7" ht="25.5" hidden="1" x14ac:dyDescent="0.2">
      <c r="A231" s="86"/>
      <c r="B231" s="52" t="s">
        <v>64</v>
      </c>
      <c r="C231" s="99">
        <v>113</v>
      </c>
      <c r="D231" s="100">
        <v>9000000000</v>
      </c>
      <c r="E231" s="101"/>
      <c r="F231" s="137">
        <f>F232+F235</f>
        <v>0</v>
      </c>
      <c r="G231" s="137"/>
    </row>
    <row r="232" spans="1:7" hidden="1" x14ac:dyDescent="0.2">
      <c r="A232" s="86"/>
      <c r="B232" s="52" t="s">
        <v>59</v>
      </c>
      <c r="C232" s="99">
        <v>113</v>
      </c>
      <c r="D232" s="100">
        <v>9000090000</v>
      </c>
      <c r="E232" s="101"/>
      <c r="F232" s="137">
        <f>F233</f>
        <v>0</v>
      </c>
      <c r="G232" s="137"/>
    </row>
    <row r="233" spans="1:7" hidden="1" x14ac:dyDescent="0.2">
      <c r="A233" s="86"/>
      <c r="B233" s="52" t="s">
        <v>50</v>
      </c>
      <c r="C233" s="99">
        <v>113</v>
      </c>
      <c r="D233" s="100">
        <v>9000090000</v>
      </c>
      <c r="E233" s="101">
        <v>800</v>
      </c>
      <c r="F233" s="137">
        <f>F234</f>
        <v>0</v>
      </c>
      <c r="G233" s="137"/>
    </row>
    <row r="234" spans="1:7" hidden="1" x14ac:dyDescent="0.2">
      <c r="A234" s="86"/>
      <c r="B234" s="52" t="s">
        <v>131</v>
      </c>
      <c r="C234" s="99">
        <v>113</v>
      </c>
      <c r="D234" s="100">
        <v>9000090000</v>
      </c>
      <c r="E234" s="101">
        <v>830</v>
      </c>
      <c r="F234" s="137"/>
      <c r="G234" s="137"/>
    </row>
    <row r="235" spans="1:7" ht="25.5" hidden="1" x14ac:dyDescent="0.2">
      <c r="A235" s="86"/>
      <c r="B235" s="52" t="s">
        <v>67</v>
      </c>
      <c r="C235" s="99">
        <v>113</v>
      </c>
      <c r="D235" s="100">
        <v>9000020000</v>
      </c>
      <c r="E235" s="101"/>
      <c r="F235" s="137">
        <f>F236</f>
        <v>0</v>
      </c>
      <c r="G235" s="137"/>
    </row>
    <row r="236" spans="1:7" ht="25.5" hidden="1" x14ac:dyDescent="0.2">
      <c r="A236" s="86"/>
      <c r="B236" s="52" t="s">
        <v>100</v>
      </c>
      <c r="C236" s="99">
        <v>113</v>
      </c>
      <c r="D236" s="100">
        <v>9000022000</v>
      </c>
      <c r="E236" s="101"/>
      <c r="F236" s="137">
        <f>F237</f>
        <v>0</v>
      </c>
      <c r="G236" s="137"/>
    </row>
    <row r="237" spans="1:7" ht="25.5" hidden="1" x14ac:dyDescent="0.2">
      <c r="A237" s="86"/>
      <c r="B237" s="52" t="s">
        <v>143</v>
      </c>
      <c r="C237" s="99">
        <v>113</v>
      </c>
      <c r="D237" s="100">
        <v>9000022000</v>
      </c>
      <c r="E237" s="101">
        <v>200</v>
      </c>
      <c r="F237" s="137">
        <f>F238</f>
        <v>0</v>
      </c>
      <c r="G237" s="137"/>
    </row>
    <row r="238" spans="1:7" ht="38.25" hidden="1" x14ac:dyDescent="0.2">
      <c r="A238" s="86"/>
      <c r="B238" s="52" t="s">
        <v>49</v>
      </c>
      <c r="C238" s="99">
        <v>113</v>
      </c>
      <c r="D238" s="100">
        <v>9000022000</v>
      </c>
      <c r="E238" s="101">
        <v>240</v>
      </c>
      <c r="F238" s="137"/>
      <c r="G238" s="137"/>
    </row>
    <row r="239" spans="1:7" ht="51" x14ac:dyDescent="0.2">
      <c r="A239" s="86"/>
      <c r="B239" s="52" t="s">
        <v>199</v>
      </c>
      <c r="C239" s="99">
        <v>113</v>
      </c>
      <c r="D239" s="100">
        <v>4800000000</v>
      </c>
      <c r="E239" s="101"/>
      <c r="F239" s="137">
        <f>F240</f>
        <v>137.095</v>
      </c>
      <c r="G239" s="137">
        <v>0</v>
      </c>
    </row>
    <row r="240" spans="1:7" ht="25.5" x14ac:dyDescent="0.2">
      <c r="A240" s="86"/>
      <c r="B240" s="52" t="s">
        <v>48</v>
      </c>
      <c r="C240" s="99">
        <v>113</v>
      </c>
      <c r="D240" s="100">
        <v>4800000000</v>
      </c>
      <c r="E240" s="101">
        <v>200</v>
      </c>
      <c r="F240" s="137">
        <f>F241</f>
        <v>137.095</v>
      </c>
      <c r="G240" s="137">
        <v>0</v>
      </c>
    </row>
    <row r="241" spans="1:9" ht="38.25" x14ac:dyDescent="0.2">
      <c r="A241" s="86"/>
      <c r="B241" s="52" t="s">
        <v>49</v>
      </c>
      <c r="C241" s="99">
        <v>113</v>
      </c>
      <c r="D241" s="100">
        <v>4800000000</v>
      </c>
      <c r="E241" s="101">
        <v>240</v>
      </c>
      <c r="F241" s="137">
        <v>137.095</v>
      </c>
      <c r="G241" s="137"/>
    </row>
    <row r="242" spans="1:9" x14ac:dyDescent="0.2">
      <c r="A242" s="86">
        <v>0</v>
      </c>
      <c r="B242" s="96" t="s">
        <v>101</v>
      </c>
      <c r="C242" s="97">
        <v>405</v>
      </c>
      <c r="D242" s="98">
        <v>0</v>
      </c>
      <c r="E242" s="154">
        <v>0</v>
      </c>
      <c r="F242" s="136">
        <f>F243+F271+F268</f>
        <v>12597.290999999999</v>
      </c>
      <c r="G242" s="136">
        <f>G243+G271</f>
        <v>7648.5749999999998</v>
      </c>
    </row>
    <row r="243" spans="1:9" ht="63.75" x14ac:dyDescent="0.2">
      <c r="A243" s="86">
        <v>0</v>
      </c>
      <c r="B243" s="52" t="s">
        <v>188</v>
      </c>
      <c r="C243" s="99">
        <v>405</v>
      </c>
      <c r="D243" s="100" t="s">
        <v>34</v>
      </c>
      <c r="E243" s="101">
        <v>0</v>
      </c>
      <c r="F243" s="137">
        <f>F249+F251+F266</f>
        <v>12199.630999999999</v>
      </c>
      <c r="G243" s="137">
        <f>G249+G251+G266</f>
        <v>7648.5749999999998</v>
      </c>
    </row>
    <row r="244" spans="1:9" ht="63.75" hidden="1" x14ac:dyDescent="0.2">
      <c r="A244" s="86">
        <v>0</v>
      </c>
      <c r="B244" s="52" t="s">
        <v>102</v>
      </c>
      <c r="C244" s="99">
        <v>405</v>
      </c>
      <c r="D244" s="100" t="s">
        <v>34</v>
      </c>
      <c r="E244" s="101">
        <v>0</v>
      </c>
      <c r="F244" s="137">
        <v>0</v>
      </c>
      <c r="G244" s="137">
        <v>0</v>
      </c>
    </row>
    <row r="245" spans="1:9" ht="63.75" hidden="1" x14ac:dyDescent="0.2">
      <c r="A245" s="86">
        <v>0</v>
      </c>
      <c r="B245" s="52" t="s">
        <v>102</v>
      </c>
      <c r="C245" s="99">
        <v>405</v>
      </c>
      <c r="D245" s="100" t="s">
        <v>34</v>
      </c>
      <c r="E245" s="101">
        <v>0</v>
      </c>
      <c r="F245" s="137">
        <v>0</v>
      </c>
      <c r="G245" s="137">
        <v>0</v>
      </c>
    </row>
    <row r="246" spans="1:9" ht="25.5" hidden="1" x14ac:dyDescent="0.2">
      <c r="A246" s="86">
        <v>0</v>
      </c>
      <c r="B246" s="52" t="s">
        <v>45</v>
      </c>
      <c r="C246" s="99">
        <v>405</v>
      </c>
      <c r="D246" s="100" t="s">
        <v>35</v>
      </c>
      <c r="E246" s="101">
        <v>0</v>
      </c>
      <c r="F246" s="137">
        <v>0</v>
      </c>
      <c r="G246" s="137">
        <v>0</v>
      </c>
    </row>
    <row r="247" spans="1:9" ht="25.5" hidden="1" x14ac:dyDescent="0.2">
      <c r="A247" s="86">
        <v>0</v>
      </c>
      <c r="B247" s="52" t="s">
        <v>45</v>
      </c>
      <c r="C247" s="99">
        <v>405</v>
      </c>
      <c r="D247" s="100" t="s">
        <v>35</v>
      </c>
      <c r="E247" s="101">
        <v>0</v>
      </c>
      <c r="F247" s="137">
        <v>0</v>
      </c>
      <c r="G247" s="137">
        <v>0</v>
      </c>
    </row>
    <row r="248" spans="1:9" ht="25.5" hidden="1" x14ac:dyDescent="0.2">
      <c r="A248" s="86">
        <v>0</v>
      </c>
      <c r="B248" s="52" t="s">
        <v>45</v>
      </c>
      <c r="C248" s="99">
        <v>405</v>
      </c>
      <c r="D248" s="100" t="s">
        <v>35</v>
      </c>
      <c r="E248" s="101">
        <v>0</v>
      </c>
      <c r="F248" s="137">
        <v>0</v>
      </c>
      <c r="G248" s="137">
        <v>0</v>
      </c>
    </row>
    <row r="249" spans="1:9" ht="63.75" x14ac:dyDescent="0.2">
      <c r="A249" s="86">
        <v>0</v>
      </c>
      <c r="B249" s="52" t="s">
        <v>46</v>
      </c>
      <c r="C249" s="99">
        <v>405</v>
      </c>
      <c r="D249" s="100" t="s">
        <v>34</v>
      </c>
      <c r="E249" s="101">
        <v>100</v>
      </c>
      <c r="F249" s="137">
        <f>F250</f>
        <v>7543.0320000000002</v>
      </c>
      <c r="G249" s="137">
        <f>G250</f>
        <v>3154.5549999999998</v>
      </c>
    </row>
    <row r="250" spans="1:9" ht="25.5" x14ac:dyDescent="0.2">
      <c r="A250" s="86">
        <v>0</v>
      </c>
      <c r="B250" s="52" t="s">
        <v>47</v>
      </c>
      <c r="C250" s="99">
        <v>405</v>
      </c>
      <c r="D250" s="100" t="s">
        <v>34</v>
      </c>
      <c r="E250" s="101">
        <v>120</v>
      </c>
      <c r="F250" s="137">
        <v>7543.0320000000002</v>
      </c>
      <c r="G250" s="137">
        <v>3154.5549999999998</v>
      </c>
      <c r="H250" s="157"/>
      <c r="I250" s="57"/>
    </row>
    <row r="251" spans="1:9" ht="35.25" customHeight="1" x14ac:dyDescent="0.2">
      <c r="A251" s="86">
        <v>0</v>
      </c>
      <c r="B251" s="52" t="s">
        <v>48</v>
      </c>
      <c r="C251" s="99">
        <v>405</v>
      </c>
      <c r="D251" s="100" t="s">
        <v>34</v>
      </c>
      <c r="E251" s="101">
        <v>200</v>
      </c>
      <c r="F251" s="137">
        <f>F252</f>
        <v>721.05399999999997</v>
      </c>
      <c r="G251" s="137">
        <f>G252</f>
        <v>558.47500000000002</v>
      </c>
    </row>
    <row r="252" spans="1:9" ht="36.75" customHeight="1" x14ac:dyDescent="0.2">
      <c r="A252" s="86">
        <v>0</v>
      </c>
      <c r="B252" s="52" t="s">
        <v>49</v>
      </c>
      <c r="C252" s="99">
        <v>405</v>
      </c>
      <c r="D252" s="100" t="s">
        <v>34</v>
      </c>
      <c r="E252" s="101">
        <v>240</v>
      </c>
      <c r="F252" s="137">
        <v>721.05399999999997</v>
      </c>
      <c r="G252" s="137">
        <v>558.47500000000002</v>
      </c>
      <c r="H252" s="157"/>
      <c r="I252" s="57"/>
    </row>
    <row r="253" spans="1:9" ht="0.75" hidden="1" customHeight="1" x14ac:dyDescent="0.2">
      <c r="A253" s="86">
        <v>0</v>
      </c>
      <c r="B253" s="52" t="s">
        <v>50</v>
      </c>
      <c r="C253" s="99">
        <v>405</v>
      </c>
      <c r="D253" s="100" t="s">
        <v>34</v>
      </c>
      <c r="E253" s="101">
        <v>800</v>
      </c>
      <c r="F253" s="137">
        <v>0</v>
      </c>
      <c r="G253" s="137">
        <v>0</v>
      </c>
    </row>
    <row r="254" spans="1:9" hidden="1" x14ac:dyDescent="0.2">
      <c r="A254" s="86">
        <v>0</v>
      </c>
      <c r="B254" s="52" t="s">
        <v>51</v>
      </c>
      <c r="C254" s="99">
        <v>405</v>
      </c>
      <c r="D254" s="100" t="s">
        <v>34</v>
      </c>
      <c r="E254" s="101">
        <v>850</v>
      </c>
      <c r="F254" s="137">
        <v>0</v>
      </c>
      <c r="G254" s="137">
        <v>0</v>
      </c>
    </row>
    <row r="255" spans="1:9" hidden="1" x14ac:dyDescent="0.2">
      <c r="A255" s="86">
        <v>0</v>
      </c>
      <c r="B255" s="52" t="s">
        <v>84</v>
      </c>
      <c r="C255" s="99">
        <v>405</v>
      </c>
      <c r="D255" s="100" t="s">
        <v>34</v>
      </c>
      <c r="E255" s="101">
        <v>0</v>
      </c>
      <c r="F255" s="137">
        <v>0</v>
      </c>
      <c r="G255" s="137">
        <v>0</v>
      </c>
    </row>
    <row r="256" spans="1:9" hidden="1" x14ac:dyDescent="0.2">
      <c r="A256" s="86">
        <v>0</v>
      </c>
      <c r="B256" s="52" t="s">
        <v>84</v>
      </c>
      <c r="C256" s="99">
        <v>405</v>
      </c>
      <c r="D256" s="100" t="s">
        <v>34</v>
      </c>
      <c r="E256" s="101">
        <v>0</v>
      </c>
      <c r="F256" s="137">
        <v>0</v>
      </c>
      <c r="G256" s="137">
        <v>0</v>
      </c>
    </row>
    <row r="257" spans="1:7" hidden="1" x14ac:dyDescent="0.2">
      <c r="A257" s="86">
        <v>0</v>
      </c>
      <c r="B257" s="52" t="s">
        <v>84</v>
      </c>
      <c r="C257" s="99">
        <v>405</v>
      </c>
      <c r="D257" s="100" t="s">
        <v>34</v>
      </c>
      <c r="E257" s="101">
        <v>0</v>
      </c>
      <c r="F257" s="137">
        <v>0</v>
      </c>
      <c r="G257" s="137">
        <v>0</v>
      </c>
    </row>
    <row r="258" spans="1:7" ht="63.75" hidden="1" x14ac:dyDescent="0.2">
      <c r="A258" s="86">
        <v>0</v>
      </c>
      <c r="B258" s="52" t="s">
        <v>103</v>
      </c>
      <c r="C258" s="99">
        <v>405</v>
      </c>
      <c r="D258" s="100" t="s">
        <v>34</v>
      </c>
      <c r="E258" s="101">
        <v>0</v>
      </c>
      <c r="F258" s="137">
        <v>0</v>
      </c>
      <c r="G258" s="137">
        <v>0</v>
      </c>
    </row>
    <row r="259" spans="1:7" ht="63.75" hidden="1" x14ac:dyDescent="0.2">
      <c r="A259" s="86">
        <v>0</v>
      </c>
      <c r="B259" s="52" t="s">
        <v>103</v>
      </c>
      <c r="C259" s="99">
        <v>405</v>
      </c>
      <c r="D259" s="100" t="s">
        <v>34</v>
      </c>
      <c r="E259" s="101">
        <v>0</v>
      </c>
      <c r="F259" s="137">
        <v>0</v>
      </c>
      <c r="G259" s="137">
        <v>0</v>
      </c>
    </row>
    <row r="260" spans="1:7" hidden="1" x14ac:dyDescent="0.2">
      <c r="A260" s="86">
        <v>0</v>
      </c>
      <c r="B260" s="52" t="s">
        <v>50</v>
      </c>
      <c r="C260" s="99">
        <v>405</v>
      </c>
      <c r="D260" s="100" t="s">
        <v>34</v>
      </c>
      <c r="E260" s="101">
        <v>800</v>
      </c>
      <c r="F260" s="137">
        <v>0</v>
      </c>
      <c r="G260" s="137">
        <v>0</v>
      </c>
    </row>
    <row r="261" spans="1:7" ht="51" hidden="1" x14ac:dyDescent="0.2">
      <c r="A261" s="86">
        <v>0</v>
      </c>
      <c r="B261" s="52" t="s">
        <v>104</v>
      </c>
      <c r="C261" s="99">
        <v>405</v>
      </c>
      <c r="D261" s="100" t="s">
        <v>34</v>
      </c>
      <c r="E261" s="101">
        <v>810</v>
      </c>
      <c r="F261" s="137">
        <v>0</v>
      </c>
      <c r="G261" s="137">
        <v>0</v>
      </c>
    </row>
    <row r="262" spans="1:7" ht="63.75" hidden="1" x14ac:dyDescent="0.2">
      <c r="A262" s="86">
        <v>0</v>
      </c>
      <c r="B262" s="52" t="s">
        <v>105</v>
      </c>
      <c r="C262" s="99">
        <v>405</v>
      </c>
      <c r="D262" s="100" t="s">
        <v>34</v>
      </c>
      <c r="E262" s="101">
        <v>0</v>
      </c>
      <c r="F262" s="137">
        <v>0</v>
      </c>
      <c r="G262" s="137">
        <v>0</v>
      </c>
    </row>
    <row r="263" spans="1:7" ht="63.75" hidden="1" x14ac:dyDescent="0.2">
      <c r="A263" s="86">
        <v>0</v>
      </c>
      <c r="B263" s="52" t="s">
        <v>105</v>
      </c>
      <c r="C263" s="99">
        <v>405</v>
      </c>
      <c r="D263" s="100" t="s">
        <v>34</v>
      </c>
      <c r="E263" s="101">
        <v>0</v>
      </c>
      <c r="F263" s="137">
        <v>0</v>
      </c>
      <c r="G263" s="137">
        <v>0</v>
      </c>
    </row>
    <row r="264" spans="1:7" hidden="1" x14ac:dyDescent="0.2">
      <c r="A264" s="86">
        <v>0</v>
      </c>
      <c r="B264" s="52" t="s">
        <v>50</v>
      </c>
      <c r="C264" s="99">
        <v>405</v>
      </c>
      <c r="D264" s="100" t="s">
        <v>34</v>
      </c>
      <c r="E264" s="101">
        <v>800</v>
      </c>
      <c r="F264" s="137">
        <v>0</v>
      </c>
      <c r="G264" s="137">
        <v>0</v>
      </c>
    </row>
    <row r="265" spans="1:7" ht="51" hidden="1" x14ac:dyDescent="0.2">
      <c r="A265" s="86">
        <v>0</v>
      </c>
      <c r="B265" s="52" t="s">
        <v>104</v>
      </c>
      <c r="C265" s="99">
        <v>405</v>
      </c>
      <c r="D265" s="100" t="s">
        <v>34</v>
      </c>
      <c r="E265" s="101">
        <v>810</v>
      </c>
      <c r="F265" s="137">
        <v>0</v>
      </c>
      <c r="G265" s="137">
        <v>0</v>
      </c>
    </row>
    <row r="266" spans="1:7" x14ac:dyDescent="0.2">
      <c r="A266" s="86"/>
      <c r="B266" s="52" t="s">
        <v>50</v>
      </c>
      <c r="C266" s="99">
        <v>405</v>
      </c>
      <c r="D266" s="100" t="s">
        <v>34</v>
      </c>
      <c r="E266" s="101">
        <v>800</v>
      </c>
      <c r="F266" s="137">
        <f>F267</f>
        <v>3935.5450000000001</v>
      </c>
      <c r="G266" s="137">
        <f>G267</f>
        <v>3935.5450000000001</v>
      </c>
    </row>
    <row r="267" spans="1:7" ht="51" x14ac:dyDescent="0.2">
      <c r="A267" s="86"/>
      <c r="B267" s="52" t="s">
        <v>104</v>
      </c>
      <c r="C267" s="99">
        <v>405</v>
      </c>
      <c r="D267" s="100" t="s">
        <v>34</v>
      </c>
      <c r="E267" s="101">
        <v>810</v>
      </c>
      <c r="F267" s="137">
        <v>3935.5450000000001</v>
      </c>
      <c r="G267" s="137">
        <v>3935.5450000000001</v>
      </c>
    </row>
    <row r="268" spans="1:7" ht="63.75" x14ac:dyDescent="0.2">
      <c r="A268" s="86">
        <v>0</v>
      </c>
      <c r="B268" s="52" t="s">
        <v>141</v>
      </c>
      <c r="C268" s="99">
        <v>405</v>
      </c>
      <c r="D268" s="100">
        <v>1800000000</v>
      </c>
      <c r="E268" s="101">
        <v>0</v>
      </c>
      <c r="F268" s="137">
        <f>F269</f>
        <v>192.971</v>
      </c>
      <c r="G268" s="137">
        <f>G269</f>
        <v>0</v>
      </c>
    </row>
    <row r="269" spans="1:7" ht="63.75" x14ac:dyDescent="0.2">
      <c r="A269" s="86">
        <v>0</v>
      </c>
      <c r="B269" s="52" t="s">
        <v>46</v>
      </c>
      <c r="C269" s="99">
        <v>405</v>
      </c>
      <c r="D269" s="100">
        <v>1800000000</v>
      </c>
      <c r="E269" s="101">
        <v>100</v>
      </c>
      <c r="F269" s="137">
        <f>F270</f>
        <v>192.971</v>
      </c>
      <c r="G269" s="137">
        <f>G270</f>
        <v>0</v>
      </c>
    </row>
    <row r="270" spans="1:7" ht="25.5" x14ac:dyDescent="0.2">
      <c r="A270" s="86">
        <v>0</v>
      </c>
      <c r="B270" s="52" t="s">
        <v>47</v>
      </c>
      <c r="C270" s="99">
        <v>405</v>
      </c>
      <c r="D270" s="100">
        <v>1800000000</v>
      </c>
      <c r="E270" s="101">
        <v>120</v>
      </c>
      <c r="F270" s="137">
        <v>192.971</v>
      </c>
      <c r="G270" s="137"/>
    </row>
    <row r="271" spans="1:7" ht="51" x14ac:dyDescent="0.2">
      <c r="A271" s="86"/>
      <c r="B271" s="52" t="s">
        <v>207</v>
      </c>
      <c r="C271" s="99">
        <v>405</v>
      </c>
      <c r="D271" s="100">
        <v>4400000000</v>
      </c>
      <c r="E271" s="101"/>
      <c r="F271" s="137">
        <f>F272+F275</f>
        <v>204.68899999999999</v>
      </c>
      <c r="G271" s="137">
        <f>G272</f>
        <v>0</v>
      </c>
    </row>
    <row r="272" spans="1:7" ht="38.25" x14ac:dyDescent="0.2">
      <c r="A272" s="86"/>
      <c r="B272" s="52" t="s">
        <v>133</v>
      </c>
      <c r="C272" s="99">
        <v>405</v>
      </c>
      <c r="D272" s="100">
        <v>4400000000</v>
      </c>
      <c r="E272" s="101">
        <v>400</v>
      </c>
      <c r="F272" s="137">
        <f>F273+F274</f>
        <v>204.68899999999999</v>
      </c>
      <c r="G272" s="137">
        <f>G273+G274</f>
        <v>0</v>
      </c>
    </row>
    <row r="273" spans="1:7" x14ac:dyDescent="0.2">
      <c r="A273" s="86"/>
      <c r="B273" s="52" t="s">
        <v>134</v>
      </c>
      <c r="C273" s="99">
        <v>405</v>
      </c>
      <c r="D273" s="100">
        <v>4400000000</v>
      </c>
      <c r="E273" s="101">
        <v>410</v>
      </c>
      <c r="F273" s="137">
        <v>204.68899999999999</v>
      </c>
      <c r="G273" s="137"/>
    </row>
    <row r="274" spans="1:7" ht="114.75" hidden="1" x14ac:dyDescent="0.2">
      <c r="A274" s="86"/>
      <c r="B274" s="52" t="s">
        <v>174</v>
      </c>
      <c r="C274" s="99">
        <v>405</v>
      </c>
      <c r="D274" s="100">
        <v>4400000000</v>
      </c>
      <c r="E274" s="101">
        <v>460</v>
      </c>
      <c r="F274" s="137"/>
      <c r="G274" s="137"/>
    </row>
    <row r="275" spans="1:7" hidden="1" x14ac:dyDescent="0.2">
      <c r="A275" s="86"/>
      <c r="B275" s="52" t="s">
        <v>50</v>
      </c>
      <c r="C275" s="99">
        <v>405</v>
      </c>
      <c r="D275" s="100">
        <v>4400000000</v>
      </c>
      <c r="E275" s="101">
        <v>800</v>
      </c>
      <c r="F275" s="137">
        <f>F276</f>
        <v>0</v>
      </c>
      <c r="G275" s="137"/>
    </row>
    <row r="276" spans="1:7" hidden="1" x14ac:dyDescent="0.2">
      <c r="A276" s="86"/>
      <c r="B276" s="52" t="s">
        <v>51</v>
      </c>
      <c r="C276" s="99">
        <v>405</v>
      </c>
      <c r="D276" s="100">
        <v>4400000000</v>
      </c>
      <c r="E276" s="101">
        <v>850</v>
      </c>
      <c r="F276" s="137"/>
      <c r="G276" s="137"/>
    </row>
    <row r="277" spans="1:7" x14ac:dyDescent="0.2">
      <c r="A277" s="86">
        <v>0</v>
      </c>
      <c r="B277" s="96" t="s">
        <v>106</v>
      </c>
      <c r="C277" s="97">
        <v>408</v>
      </c>
      <c r="D277" s="98">
        <v>0</v>
      </c>
      <c r="E277" s="154">
        <v>0</v>
      </c>
      <c r="F277" s="136">
        <f>F278</f>
        <v>6191.6009999999997</v>
      </c>
      <c r="G277" s="136">
        <v>0</v>
      </c>
    </row>
    <row r="278" spans="1:7" ht="51" x14ac:dyDescent="0.2">
      <c r="A278" s="86">
        <v>0</v>
      </c>
      <c r="B278" s="52" t="s">
        <v>189</v>
      </c>
      <c r="C278" s="99">
        <v>408</v>
      </c>
      <c r="D278" s="100" t="s">
        <v>36</v>
      </c>
      <c r="E278" s="101">
        <v>0</v>
      </c>
      <c r="F278" s="137">
        <f>F289</f>
        <v>6191.6009999999997</v>
      </c>
      <c r="G278" s="137">
        <v>0</v>
      </c>
    </row>
    <row r="279" spans="1:7" ht="51" hidden="1" x14ac:dyDescent="0.2">
      <c r="A279" s="86">
        <v>0</v>
      </c>
      <c r="B279" s="52" t="s">
        <v>107</v>
      </c>
      <c r="C279" s="99">
        <v>408</v>
      </c>
      <c r="D279" s="100" t="s">
        <v>36</v>
      </c>
      <c r="E279" s="101">
        <v>0</v>
      </c>
      <c r="F279" s="137">
        <v>0</v>
      </c>
      <c r="G279" s="137">
        <v>0</v>
      </c>
    </row>
    <row r="280" spans="1:7" ht="51" hidden="1" x14ac:dyDescent="0.2">
      <c r="A280" s="86">
        <v>0</v>
      </c>
      <c r="B280" s="52" t="s">
        <v>107</v>
      </c>
      <c r="C280" s="99">
        <v>408</v>
      </c>
      <c r="D280" s="100" t="s">
        <v>36</v>
      </c>
      <c r="E280" s="101">
        <v>0</v>
      </c>
      <c r="F280" s="137">
        <v>0</v>
      </c>
      <c r="G280" s="137">
        <v>0</v>
      </c>
    </row>
    <row r="281" spans="1:7" ht="25.5" hidden="1" x14ac:dyDescent="0.2">
      <c r="A281" s="86"/>
      <c r="B281" s="52" t="s">
        <v>67</v>
      </c>
      <c r="C281" s="99">
        <v>408</v>
      </c>
      <c r="D281" s="100">
        <v>800020000</v>
      </c>
      <c r="E281" s="101"/>
      <c r="F281" s="137">
        <f>F282</f>
        <v>0</v>
      </c>
      <c r="G281" s="137"/>
    </row>
    <row r="282" spans="1:7" ht="25.5" hidden="1" x14ac:dyDescent="0.2">
      <c r="A282" s="86"/>
      <c r="B282" s="52" t="s">
        <v>100</v>
      </c>
      <c r="C282" s="99">
        <v>408</v>
      </c>
      <c r="D282" s="100">
        <v>800022000</v>
      </c>
      <c r="E282" s="101"/>
      <c r="F282" s="137">
        <f>F283</f>
        <v>0</v>
      </c>
      <c r="G282" s="137"/>
    </row>
    <row r="283" spans="1:7" ht="25.5" hidden="1" x14ac:dyDescent="0.2">
      <c r="A283" s="86"/>
      <c r="B283" s="52" t="s">
        <v>48</v>
      </c>
      <c r="C283" s="99">
        <v>408</v>
      </c>
      <c r="D283" s="100">
        <v>800022000</v>
      </c>
      <c r="E283" s="101">
        <v>200</v>
      </c>
      <c r="F283" s="137">
        <f>F284</f>
        <v>0</v>
      </c>
      <c r="G283" s="137"/>
    </row>
    <row r="284" spans="1:7" ht="38.25" hidden="1" x14ac:dyDescent="0.2">
      <c r="A284" s="86"/>
      <c r="B284" s="52" t="s">
        <v>49</v>
      </c>
      <c r="C284" s="99">
        <v>408</v>
      </c>
      <c r="D284" s="100">
        <v>800022000</v>
      </c>
      <c r="E284" s="101">
        <v>240</v>
      </c>
      <c r="F284" s="137"/>
      <c r="G284" s="137"/>
    </row>
    <row r="285" spans="1:7" ht="63.75" hidden="1" x14ac:dyDescent="0.2">
      <c r="A285" s="86">
        <v>0</v>
      </c>
      <c r="B285" s="52" t="s">
        <v>68</v>
      </c>
      <c r="C285" s="99">
        <v>408</v>
      </c>
      <c r="D285" s="100" t="s">
        <v>37</v>
      </c>
      <c r="E285" s="101">
        <v>0</v>
      </c>
      <c r="F285" s="137">
        <v>0</v>
      </c>
      <c r="G285" s="137">
        <v>0</v>
      </c>
    </row>
    <row r="286" spans="1:7" ht="63.75" hidden="1" x14ac:dyDescent="0.2">
      <c r="A286" s="86">
        <v>0</v>
      </c>
      <c r="B286" s="52" t="s">
        <v>68</v>
      </c>
      <c r="C286" s="99">
        <v>408</v>
      </c>
      <c r="D286" s="100" t="s">
        <v>37</v>
      </c>
      <c r="E286" s="101">
        <v>0</v>
      </c>
      <c r="F286" s="137">
        <v>0</v>
      </c>
      <c r="G286" s="137">
        <v>0</v>
      </c>
    </row>
    <row r="287" spans="1:7" ht="63.75" hidden="1" x14ac:dyDescent="0.2">
      <c r="A287" s="86">
        <v>0</v>
      </c>
      <c r="B287" s="52" t="s">
        <v>68</v>
      </c>
      <c r="C287" s="99">
        <v>408</v>
      </c>
      <c r="D287" s="100" t="s">
        <v>37</v>
      </c>
      <c r="E287" s="101">
        <v>0</v>
      </c>
      <c r="F287" s="137">
        <v>0</v>
      </c>
      <c r="G287" s="137">
        <v>0</v>
      </c>
    </row>
    <row r="288" spans="1:7" ht="63.75" hidden="1" x14ac:dyDescent="0.2">
      <c r="A288" s="86">
        <v>0</v>
      </c>
      <c r="B288" s="52" t="s">
        <v>68</v>
      </c>
      <c r="C288" s="99">
        <v>408</v>
      </c>
      <c r="D288" s="100" t="s">
        <v>37</v>
      </c>
      <c r="E288" s="101">
        <v>0</v>
      </c>
      <c r="F288" s="137">
        <v>0</v>
      </c>
      <c r="G288" s="137">
        <v>0</v>
      </c>
    </row>
    <row r="289" spans="1:10" x14ac:dyDescent="0.2">
      <c r="A289" s="86">
        <v>0</v>
      </c>
      <c r="B289" s="52" t="s">
        <v>50</v>
      </c>
      <c r="C289" s="99">
        <v>408</v>
      </c>
      <c r="D289" s="100" t="s">
        <v>36</v>
      </c>
      <c r="E289" s="101">
        <v>800</v>
      </c>
      <c r="F289" s="137">
        <f>F290</f>
        <v>6191.6009999999997</v>
      </c>
      <c r="G289" s="137">
        <v>0</v>
      </c>
    </row>
    <row r="290" spans="1:10" ht="51" x14ac:dyDescent="0.2">
      <c r="A290" s="86">
        <v>0</v>
      </c>
      <c r="B290" s="52" t="s">
        <v>104</v>
      </c>
      <c r="C290" s="99">
        <v>408</v>
      </c>
      <c r="D290" s="100" t="s">
        <v>36</v>
      </c>
      <c r="E290" s="101">
        <v>810</v>
      </c>
      <c r="F290" s="137">
        <v>6191.6009999999997</v>
      </c>
      <c r="G290" s="137">
        <v>0</v>
      </c>
    </row>
    <row r="291" spans="1:10" ht="25.5" hidden="1" x14ac:dyDescent="0.2">
      <c r="A291" s="86"/>
      <c r="B291" s="96" t="s">
        <v>73</v>
      </c>
      <c r="C291" s="97">
        <v>412</v>
      </c>
      <c r="D291" s="98">
        <v>0</v>
      </c>
      <c r="E291" s="154">
        <v>0</v>
      </c>
      <c r="F291" s="136">
        <f>F292+F295</f>
        <v>0</v>
      </c>
      <c r="G291" s="136">
        <f>G292+G295</f>
        <v>0</v>
      </c>
    </row>
    <row r="292" spans="1:10" ht="56.25" hidden="1" customHeight="1" x14ac:dyDescent="0.2">
      <c r="A292" s="86"/>
      <c r="B292" s="52" t="s">
        <v>197</v>
      </c>
      <c r="C292" s="99">
        <v>412</v>
      </c>
      <c r="D292" s="100">
        <v>1700000000</v>
      </c>
      <c r="E292" s="101"/>
      <c r="F292" s="137">
        <f>F293</f>
        <v>0</v>
      </c>
      <c r="G292" s="137"/>
    </row>
    <row r="293" spans="1:10" hidden="1" x14ac:dyDescent="0.2">
      <c r="A293" s="86"/>
      <c r="B293" s="52" t="s">
        <v>50</v>
      </c>
      <c r="C293" s="99">
        <v>412</v>
      </c>
      <c r="D293" s="100">
        <v>1700000000</v>
      </c>
      <c r="E293" s="101">
        <v>800</v>
      </c>
      <c r="F293" s="137">
        <f>F294</f>
        <v>0</v>
      </c>
      <c r="G293" s="137"/>
    </row>
    <row r="294" spans="1:10" ht="51" hidden="1" x14ac:dyDescent="0.2">
      <c r="A294" s="86"/>
      <c r="B294" s="52" t="s">
        <v>104</v>
      </c>
      <c r="C294" s="99">
        <v>412</v>
      </c>
      <c r="D294" s="100">
        <v>1700000000</v>
      </c>
      <c r="E294" s="101">
        <v>810</v>
      </c>
      <c r="F294" s="137"/>
      <c r="G294" s="137"/>
      <c r="I294" s="121"/>
      <c r="J294" s="122"/>
    </row>
    <row r="295" spans="1:10" ht="63.75" hidden="1" x14ac:dyDescent="0.2">
      <c r="A295" s="86"/>
      <c r="B295" s="52" t="s">
        <v>141</v>
      </c>
      <c r="C295" s="99">
        <v>412</v>
      </c>
      <c r="D295" s="100">
        <v>1800000000</v>
      </c>
      <c r="E295" s="101"/>
      <c r="F295" s="137">
        <f>F296</f>
        <v>0</v>
      </c>
      <c r="G295" s="137">
        <f>G296</f>
        <v>0</v>
      </c>
    </row>
    <row r="296" spans="1:10" ht="25.5" hidden="1" x14ac:dyDescent="0.2">
      <c r="A296" s="86"/>
      <c r="B296" s="52" t="s">
        <v>48</v>
      </c>
      <c r="C296" s="99">
        <v>412</v>
      </c>
      <c r="D296" s="100">
        <v>1800000000</v>
      </c>
      <c r="E296" s="101">
        <v>200</v>
      </c>
      <c r="F296" s="137">
        <f>F297</f>
        <v>0</v>
      </c>
      <c r="G296" s="137">
        <f>G297</f>
        <v>0</v>
      </c>
    </row>
    <row r="297" spans="1:10" ht="38.25" hidden="1" x14ac:dyDescent="0.2">
      <c r="A297" s="86"/>
      <c r="B297" s="52" t="s">
        <v>49</v>
      </c>
      <c r="C297" s="99">
        <v>412</v>
      </c>
      <c r="D297" s="100">
        <v>1800000000</v>
      </c>
      <c r="E297" s="101">
        <v>240</v>
      </c>
      <c r="F297" s="137"/>
      <c r="G297" s="137"/>
    </row>
    <row r="298" spans="1:10" x14ac:dyDescent="0.2">
      <c r="A298" s="86"/>
      <c r="B298" s="96" t="s">
        <v>136</v>
      </c>
      <c r="C298" s="97">
        <v>502</v>
      </c>
      <c r="D298" s="98"/>
      <c r="E298" s="154"/>
      <c r="F298" s="136">
        <f>F299</f>
        <v>1010.101</v>
      </c>
      <c r="G298" s="136">
        <f t="shared" ref="G298" si="12">G299</f>
        <v>1000</v>
      </c>
    </row>
    <row r="299" spans="1:10" ht="51" x14ac:dyDescent="0.2">
      <c r="A299" s="86"/>
      <c r="B299" s="52" t="s">
        <v>183</v>
      </c>
      <c r="C299" s="99">
        <v>502</v>
      </c>
      <c r="D299" s="100">
        <v>4400000000</v>
      </c>
      <c r="E299" s="101"/>
      <c r="F299" s="137">
        <f>F300</f>
        <v>1010.101</v>
      </c>
      <c r="G299" s="137">
        <f>G300</f>
        <v>1000</v>
      </c>
    </row>
    <row r="300" spans="1:10" x14ac:dyDescent="0.2">
      <c r="A300" s="86"/>
      <c r="B300" s="52" t="s">
        <v>50</v>
      </c>
      <c r="C300" s="99">
        <v>502</v>
      </c>
      <c r="D300" s="100">
        <v>4400000000</v>
      </c>
      <c r="E300" s="101">
        <v>800</v>
      </c>
      <c r="F300" s="137">
        <f>F301</f>
        <v>1010.101</v>
      </c>
      <c r="G300" s="137">
        <f>G301</f>
        <v>1000</v>
      </c>
    </row>
    <row r="301" spans="1:10" ht="51" x14ac:dyDescent="0.2">
      <c r="A301" s="86"/>
      <c r="B301" s="52" t="s">
        <v>104</v>
      </c>
      <c r="C301" s="99">
        <v>502</v>
      </c>
      <c r="D301" s="100">
        <v>4400000000</v>
      </c>
      <c r="E301" s="101">
        <v>810</v>
      </c>
      <c r="F301" s="137">
        <v>1010.101</v>
      </c>
      <c r="G301" s="137">
        <v>1000</v>
      </c>
    </row>
    <row r="302" spans="1:10" x14ac:dyDescent="0.2">
      <c r="A302" s="86">
        <v>0</v>
      </c>
      <c r="B302" s="96" t="s">
        <v>108</v>
      </c>
      <c r="C302" s="97">
        <v>701</v>
      </c>
      <c r="D302" s="98">
        <v>0</v>
      </c>
      <c r="E302" s="154">
        <v>0</v>
      </c>
      <c r="F302" s="136">
        <f>F303+F311+F314</f>
        <v>8684.5879999999997</v>
      </c>
      <c r="G302" s="136">
        <f>G303+G311+G314</f>
        <v>0</v>
      </c>
    </row>
    <row r="303" spans="1:10" ht="76.5" x14ac:dyDescent="0.2">
      <c r="A303" s="86">
        <v>0</v>
      </c>
      <c r="B303" s="52" t="s">
        <v>190</v>
      </c>
      <c r="C303" s="99">
        <v>701</v>
      </c>
      <c r="D303" s="100" t="s">
        <v>38</v>
      </c>
      <c r="E303" s="101">
        <v>0</v>
      </c>
      <c r="F303" s="137">
        <f>F309</f>
        <v>8643.3539999999994</v>
      </c>
      <c r="G303" s="137">
        <f>G309</f>
        <v>0</v>
      </c>
    </row>
    <row r="304" spans="1:10" ht="76.5" hidden="1" x14ac:dyDescent="0.2">
      <c r="A304" s="86">
        <v>0</v>
      </c>
      <c r="B304" s="52" t="s">
        <v>109</v>
      </c>
      <c r="C304" s="99">
        <v>701</v>
      </c>
      <c r="D304" s="100" t="s">
        <v>38</v>
      </c>
      <c r="E304" s="101">
        <v>0</v>
      </c>
      <c r="F304" s="137">
        <v>0</v>
      </c>
      <c r="G304" s="137">
        <v>0</v>
      </c>
    </row>
    <row r="305" spans="1:10" ht="63.75" hidden="1" x14ac:dyDescent="0.2">
      <c r="A305" s="86">
        <v>0</v>
      </c>
      <c r="B305" s="52" t="s">
        <v>68</v>
      </c>
      <c r="C305" s="99">
        <v>701</v>
      </c>
      <c r="D305" s="100" t="s">
        <v>39</v>
      </c>
      <c r="E305" s="101">
        <v>0</v>
      </c>
      <c r="F305" s="137">
        <v>0</v>
      </c>
      <c r="G305" s="137">
        <v>0</v>
      </c>
    </row>
    <row r="306" spans="1:10" ht="63.75" hidden="1" x14ac:dyDescent="0.2">
      <c r="A306" s="86">
        <v>0</v>
      </c>
      <c r="B306" s="52" t="s">
        <v>68</v>
      </c>
      <c r="C306" s="99">
        <v>701</v>
      </c>
      <c r="D306" s="100" t="s">
        <v>39</v>
      </c>
      <c r="E306" s="101">
        <v>0</v>
      </c>
      <c r="F306" s="137">
        <v>0</v>
      </c>
      <c r="G306" s="137">
        <v>0</v>
      </c>
    </row>
    <row r="307" spans="1:10" ht="63.75" hidden="1" x14ac:dyDescent="0.2">
      <c r="A307" s="86">
        <v>0</v>
      </c>
      <c r="B307" s="52" t="s">
        <v>68</v>
      </c>
      <c r="C307" s="99">
        <v>701</v>
      </c>
      <c r="D307" s="100" t="s">
        <v>39</v>
      </c>
      <c r="E307" s="101">
        <v>0</v>
      </c>
      <c r="F307" s="137">
        <v>0</v>
      </c>
      <c r="G307" s="137">
        <v>0</v>
      </c>
    </row>
    <row r="308" spans="1:10" ht="63.75" hidden="1" x14ac:dyDescent="0.2">
      <c r="A308" s="86">
        <v>0</v>
      </c>
      <c r="B308" s="52" t="s">
        <v>68</v>
      </c>
      <c r="C308" s="99">
        <v>701</v>
      </c>
      <c r="D308" s="100" t="s">
        <v>39</v>
      </c>
      <c r="E308" s="101">
        <v>0</v>
      </c>
      <c r="F308" s="137">
        <v>0</v>
      </c>
      <c r="G308" s="137">
        <v>0</v>
      </c>
    </row>
    <row r="309" spans="1:10" ht="37.5" customHeight="1" x14ac:dyDescent="0.2">
      <c r="A309" s="86">
        <v>0</v>
      </c>
      <c r="B309" s="52" t="s">
        <v>69</v>
      </c>
      <c r="C309" s="99">
        <v>701</v>
      </c>
      <c r="D309" s="100" t="s">
        <v>38</v>
      </c>
      <c r="E309" s="101">
        <v>600</v>
      </c>
      <c r="F309" s="137">
        <f>F310</f>
        <v>8643.3539999999994</v>
      </c>
      <c r="G309" s="137">
        <v>0</v>
      </c>
    </row>
    <row r="310" spans="1:10" x14ac:dyDescent="0.2">
      <c r="A310" s="86">
        <v>0</v>
      </c>
      <c r="B310" s="52" t="s">
        <v>70</v>
      </c>
      <c r="C310" s="99">
        <v>701</v>
      </c>
      <c r="D310" s="100" t="s">
        <v>38</v>
      </c>
      <c r="E310" s="101">
        <v>620</v>
      </c>
      <c r="F310" s="137">
        <v>8643.3539999999994</v>
      </c>
      <c r="G310" s="137">
        <v>0</v>
      </c>
    </row>
    <row r="311" spans="1:10" ht="51.75" customHeight="1" x14ac:dyDescent="0.2">
      <c r="A311" s="86"/>
      <c r="B311" s="52" t="s">
        <v>203</v>
      </c>
      <c r="C311" s="99">
        <v>701</v>
      </c>
      <c r="D311" s="100">
        <v>4100000000</v>
      </c>
      <c r="E311" s="101"/>
      <c r="F311" s="137">
        <f>F312</f>
        <v>41.234000000000002</v>
      </c>
      <c r="G311" s="137"/>
    </row>
    <row r="312" spans="1:10" ht="38.25" x14ac:dyDescent="0.2">
      <c r="A312" s="86"/>
      <c r="B312" s="52" t="s">
        <v>69</v>
      </c>
      <c r="C312" s="99">
        <v>701</v>
      </c>
      <c r="D312" s="100">
        <v>4100000000</v>
      </c>
      <c r="E312" s="101">
        <v>600</v>
      </c>
      <c r="F312" s="137">
        <f>F313</f>
        <v>41.234000000000002</v>
      </c>
      <c r="G312" s="137"/>
    </row>
    <row r="313" spans="1:10" ht="18.399999999999999" customHeight="1" x14ac:dyDescent="0.2">
      <c r="A313" s="86"/>
      <c r="B313" s="52" t="s">
        <v>70</v>
      </c>
      <c r="C313" s="99">
        <v>701</v>
      </c>
      <c r="D313" s="100">
        <v>4100000000</v>
      </c>
      <c r="E313" s="101">
        <v>620</v>
      </c>
      <c r="F313" s="137">
        <v>41.234000000000002</v>
      </c>
      <c r="G313" s="137"/>
    </row>
    <row r="314" spans="1:10" ht="51" hidden="1" x14ac:dyDescent="0.2">
      <c r="A314" s="86"/>
      <c r="B314" s="52" t="s">
        <v>183</v>
      </c>
      <c r="C314" s="99">
        <v>701</v>
      </c>
      <c r="D314" s="100">
        <v>4400000000</v>
      </c>
      <c r="E314" s="101"/>
      <c r="F314" s="137">
        <f>F315</f>
        <v>0</v>
      </c>
      <c r="G314" s="137">
        <f>G315</f>
        <v>0</v>
      </c>
    </row>
    <row r="315" spans="1:10" ht="38.25" hidden="1" x14ac:dyDescent="0.2">
      <c r="A315" s="86"/>
      <c r="B315" s="52" t="s">
        <v>133</v>
      </c>
      <c r="C315" s="99">
        <v>701</v>
      </c>
      <c r="D315" s="100">
        <v>4400000000</v>
      </c>
      <c r="E315" s="101">
        <v>400</v>
      </c>
      <c r="F315" s="137">
        <f>F316</f>
        <v>0</v>
      </c>
      <c r="G315" s="137">
        <f>G316</f>
        <v>0</v>
      </c>
    </row>
    <row r="316" spans="1:10" ht="18.399999999999999" hidden="1" customHeight="1" x14ac:dyDescent="0.2">
      <c r="A316" s="86"/>
      <c r="B316" s="52" t="s">
        <v>134</v>
      </c>
      <c r="C316" s="99">
        <v>701</v>
      </c>
      <c r="D316" s="100">
        <v>4400000000</v>
      </c>
      <c r="E316" s="101">
        <v>410</v>
      </c>
      <c r="F316" s="137"/>
      <c r="G316" s="137"/>
    </row>
    <row r="317" spans="1:10" x14ac:dyDescent="0.2">
      <c r="A317" s="86">
        <v>0</v>
      </c>
      <c r="B317" s="96" t="s">
        <v>54</v>
      </c>
      <c r="C317" s="97">
        <v>702</v>
      </c>
      <c r="D317" s="98">
        <v>0</v>
      </c>
      <c r="E317" s="154">
        <v>0</v>
      </c>
      <c r="F317" s="136">
        <f>F318+F321</f>
        <v>41345.550999999999</v>
      </c>
      <c r="G317" s="136">
        <f>G318+G321</f>
        <v>0</v>
      </c>
    </row>
    <row r="318" spans="1:10" ht="76.5" x14ac:dyDescent="0.2">
      <c r="A318" s="86">
        <v>0</v>
      </c>
      <c r="B318" s="52" t="s">
        <v>190</v>
      </c>
      <c r="C318" s="99">
        <v>702</v>
      </c>
      <c r="D318" s="100" t="s">
        <v>38</v>
      </c>
      <c r="E318" s="101">
        <v>0</v>
      </c>
      <c r="F318" s="137">
        <f>F319</f>
        <v>41197.593000000001</v>
      </c>
      <c r="G318" s="137">
        <f>G319</f>
        <v>0</v>
      </c>
    </row>
    <row r="319" spans="1:10" ht="38.25" x14ac:dyDescent="0.2">
      <c r="A319" s="86">
        <v>0</v>
      </c>
      <c r="B319" s="52" t="s">
        <v>69</v>
      </c>
      <c r="C319" s="99">
        <v>702</v>
      </c>
      <c r="D319" s="100" t="s">
        <v>38</v>
      </c>
      <c r="E319" s="101">
        <v>600</v>
      </c>
      <c r="F319" s="137">
        <f>F320</f>
        <v>41197.593000000001</v>
      </c>
      <c r="G319" s="137">
        <f>G320</f>
        <v>0</v>
      </c>
    </row>
    <row r="320" spans="1:10" s="16" customFormat="1" x14ac:dyDescent="0.2">
      <c r="A320" s="86">
        <v>0</v>
      </c>
      <c r="B320" s="52" t="s">
        <v>70</v>
      </c>
      <c r="C320" s="99">
        <v>702</v>
      </c>
      <c r="D320" s="100" t="s">
        <v>38</v>
      </c>
      <c r="E320" s="101">
        <v>620</v>
      </c>
      <c r="F320" s="137">
        <v>41197.593000000001</v>
      </c>
      <c r="G320" s="137"/>
      <c r="H320" s="155"/>
      <c r="I320" s="15"/>
      <c r="J320"/>
    </row>
    <row r="321" spans="1:10" ht="51" x14ac:dyDescent="0.2">
      <c r="A321" s="86"/>
      <c r="B321" s="52" t="s">
        <v>204</v>
      </c>
      <c r="C321" s="99">
        <v>702</v>
      </c>
      <c r="D321" s="100">
        <v>4100000000</v>
      </c>
      <c r="E321" s="101"/>
      <c r="F321" s="137">
        <f>F322</f>
        <v>147.958</v>
      </c>
      <c r="G321" s="137"/>
    </row>
    <row r="322" spans="1:10" ht="38.25" x14ac:dyDescent="0.2">
      <c r="A322" s="86"/>
      <c r="B322" s="52" t="s">
        <v>69</v>
      </c>
      <c r="C322" s="99">
        <v>702</v>
      </c>
      <c r="D322" s="100">
        <v>4100000000</v>
      </c>
      <c r="E322" s="101">
        <v>600</v>
      </c>
      <c r="F322" s="137">
        <f>F323</f>
        <v>147.958</v>
      </c>
      <c r="G322" s="137"/>
    </row>
    <row r="323" spans="1:10" x14ac:dyDescent="0.2">
      <c r="A323" s="86"/>
      <c r="B323" s="52" t="s">
        <v>70</v>
      </c>
      <c r="C323" s="99">
        <v>702</v>
      </c>
      <c r="D323" s="100">
        <v>4100000000</v>
      </c>
      <c r="E323" s="101">
        <v>620</v>
      </c>
      <c r="F323" s="137">
        <v>147.958</v>
      </c>
      <c r="G323" s="137"/>
    </row>
    <row r="324" spans="1:10" x14ac:dyDescent="0.2">
      <c r="A324" s="153"/>
      <c r="B324" s="96" t="s">
        <v>125</v>
      </c>
      <c r="C324" s="97">
        <v>707</v>
      </c>
      <c r="D324" s="98"/>
      <c r="E324" s="154"/>
      <c r="F324" s="136">
        <f t="shared" ref="F324:G326" si="13">F325</f>
        <v>1702.643</v>
      </c>
      <c r="G324" s="136">
        <f t="shared" si="13"/>
        <v>1702.643</v>
      </c>
    </row>
    <row r="325" spans="1:10" ht="76.5" x14ac:dyDescent="0.2">
      <c r="A325" s="86"/>
      <c r="B325" s="52" t="s">
        <v>190</v>
      </c>
      <c r="C325" s="99">
        <v>707</v>
      </c>
      <c r="D325" s="100">
        <v>600000000</v>
      </c>
      <c r="E325" s="101"/>
      <c r="F325" s="137">
        <f>F326</f>
        <v>1702.643</v>
      </c>
      <c r="G325" s="137">
        <f>G326</f>
        <v>1702.643</v>
      </c>
    </row>
    <row r="326" spans="1:10" ht="38.25" x14ac:dyDescent="0.2">
      <c r="A326" s="86"/>
      <c r="B326" s="52" t="s">
        <v>69</v>
      </c>
      <c r="C326" s="99">
        <v>707</v>
      </c>
      <c r="D326" s="100">
        <v>600000000</v>
      </c>
      <c r="E326" s="101">
        <v>600</v>
      </c>
      <c r="F326" s="137">
        <f t="shared" si="13"/>
        <v>1702.643</v>
      </c>
      <c r="G326" s="137">
        <f t="shared" si="13"/>
        <v>1702.643</v>
      </c>
    </row>
    <row r="327" spans="1:10" ht="18" customHeight="1" x14ac:dyDescent="0.2">
      <c r="A327" s="86"/>
      <c r="B327" s="52" t="s">
        <v>70</v>
      </c>
      <c r="C327" s="99">
        <v>707</v>
      </c>
      <c r="D327" s="100">
        <v>600000000</v>
      </c>
      <c r="E327" s="101">
        <v>620</v>
      </c>
      <c r="F327" s="137">
        <v>1702.643</v>
      </c>
      <c r="G327" s="137">
        <v>1702.643</v>
      </c>
    </row>
    <row r="328" spans="1:10" s="71" customFormat="1" ht="0.75" hidden="1" customHeight="1" x14ac:dyDescent="0.2">
      <c r="A328" s="153"/>
      <c r="B328" s="96" t="s">
        <v>81</v>
      </c>
      <c r="C328" s="97">
        <v>801</v>
      </c>
      <c r="D328" s="98"/>
      <c r="E328" s="154"/>
      <c r="F328" s="136">
        <f>F329</f>
        <v>0</v>
      </c>
      <c r="G328" s="136">
        <f>G329</f>
        <v>0</v>
      </c>
      <c r="I328"/>
      <c r="J328"/>
    </row>
    <row r="329" spans="1:10" ht="27" hidden="1" customHeight="1" x14ac:dyDescent="0.2">
      <c r="A329" s="86"/>
      <c r="B329" s="52" t="s">
        <v>64</v>
      </c>
      <c r="C329" s="99">
        <v>801</v>
      </c>
      <c r="D329" s="100">
        <v>9000000000</v>
      </c>
      <c r="E329" s="101"/>
      <c r="F329" s="137">
        <f>F330</f>
        <v>0</v>
      </c>
      <c r="G329" s="137">
        <f>G330</f>
        <v>0</v>
      </c>
      <c r="I329" s="71"/>
      <c r="J329" s="71"/>
    </row>
    <row r="330" spans="1:10" ht="25.5" hidden="1" x14ac:dyDescent="0.2">
      <c r="A330" s="86"/>
      <c r="B330" s="110" t="s">
        <v>157</v>
      </c>
      <c r="C330" s="99">
        <v>801</v>
      </c>
      <c r="D330" s="100">
        <v>9080000000</v>
      </c>
      <c r="E330" s="101"/>
      <c r="F330" s="137">
        <f t="shared" ref="F330:G331" si="14">F331</f>
        <v>0</v>
      </c>
      <c r="G330" s="137">
        <f t="shared" si="14"/>
        <v>0</v>
      </c>
    </row>
    <row r="331" spans="1:10" ht="43.5" hidden="1" customHeight="1" x14ac:dyDescent="0.2">
      <c r="A331" s="86"/>
      <c r="B331" s="52" t="s">
        <v>133</v>
      </c>
      <c r="C331" s="99">
        <v>801</v>
      </c>
      <c r="D331" s="100">
        <v>9080000000</v>
      </c>
      <c r="E331" s="101">
        <v>400</v>
      </c>
      <c r="F331" s="137">
        <f t="shared" si="14"/>
        <v>0</v>
      </c>
      <c r="G331" s="137">
        <f t="shared" si="14"/>
        <v>0</v>
      </c>
    </row>
    <row r="332" spans="1:10" ht="18" hidden="1" customHeight="1" x14ac:dyDescent="0.2">
      <c r="A332" s="86"/>
      <c r="B332" s="52" t="s">
        <v>134</v>
      </c>
      <c r="C332" s="99">
        <v>801</v>
      </c>
      <c r="D332" s="100">
        <v>9080000000</v>
      </c>
      <c r="E332" s="101">
        <v>410</v>
      </c>
      <c r="F332" s="137">
        <v>0</v>
      </c>
      <c r="G332" s="137">
        <v>0</v>
      </c>
      <c r="H332" s="157"/>
    </row>
    <row r="333" spans="1:10" x14ac:dyDescent="0.2">
      <c r="A333" s="153"/>
      <c r="B333" s="96" t="s">
        <v>172</v>
      </c>
      <c r="C333" s="97">
        <v>709</v>
      </c>
      <c r="D333" s="98"/>
      <c r="E333" s="154"/>
      <c r="F333" s="136">
        <f>F334</f>
        <v>8738.3379999999997</v>
      </c>
      <c r="G333" s="136">
        <f>G334</f>
        <v>7407</v>
      </c>
      <c r="H333" s="157"/>
    </row>
    <row r="334" spans="1:10" ht="76.5" x14ac:dyDescent="0.2">
      <c r="A334" s="86"/>
      <c r="B334" s="52" t="s">
        <v>190</v>
      </c>
      <c r="C334" s="99">
        <v>709</v>
      </c>
      <c r="D334" s="100" t="s">
        <v>38</v>
      </c>
      <c r="E334" s="101"/>
      <c r="F334" s="137">
        <f t="shared" ref="F334:G335" si="15">F335</f>
        <v>8738.3379999999997</v>
      </c>
      <c r="G334" s="137">
        <f t="shared" si="15"/>
        <v>7407</v>
      </c>
      <c r="H334" s="157"/>
    </row>
    <row r="335" spans="1:10" ht="38.25" x14ac:dyDescent="0.2">
      <c r="A335" s="86"/>
      <c r="B335" s="52" t="s">
        <v>69</v>
      </c>
      <c r="C335" s="99">
        <v>709</v>
      </c>
      <c r="D335" s="100" t="s">
        <v>38</v>
      </c>
      <c r="E335" s="101">
        <v>600</v>
      </c>
      <c r="F335" s="137">
        <f t="shared" si="15"/>
        <v>8738.3379999999997</v>
      </c>
      <c r="G335" s="137">
        <f t="shared" si="15"/>
        <v>7407</v>
      </c>
      <c r="H335" s="157"/>
    </row>
    <row r="336" spans="1:10" x14ac:dyDescent="0.2">
      <c r="A336" s="86">
        <v>0</v>
      </c>
      <c r="B336" s="52" t="s">
        <v>70</v>
      </c>
      <c r="C336" s="99">
        <v>709</v>
      </c>
      <c r="D336" s="100" t="s">
        <v>38</v>
      </c>
      <c r="E336" s="101">
        <v>620</v>
      </c>
      <c r="F336" s="137">
        <v>8738.3379999999997</v>
      </c>
      <c r="G336" s="137">
        <v>7407</v>
      </c>
      <c r="H336" s="157"/>
    </row>
    <row r="337" spans="1:10" ht="14.25" customHeight="1" x14ac:dyDescent="0.2">
      <c r="A337" s="86">
        <v>0</v>
      </c>
      <c r="B337" s="96" t="s">
        <v>111</v>
      </c>
      <c r="C337" s="97">
        <v>1001</v>
      </c>
      <c r="D337" s="98"/>
      <c r="E337" s="154">
        <v>0</v>
      </c>
      <c r="F337" s="136">
        <f>F338</f>
        <v>2259.096</v>
      </c>
      <c r="G337" s="136">
        <v>0</v>
      </c>
    </row>
    <row r="338" spans="1:10" ht="63.75" x14ac:dyDescent="0.2">
      <c r="A338" s="86">
        <v>0</v>
      </c>
      <c r="B338" s="52" t="s">
        <v>201</v>
      </c>
      <c r="C338" s="99">
        <v>1001</v>
      </c>
      <c r="D338" s="100">
        <v>1800000000</v>
      </c>
      <c r="E338" s="101">
        <v>0</v>
      </c>
      <c r="F338" s="137">
        <f>F339</f>
        <v>2259.096</v>
      </c>
      <c r="G338" s="137">
        <v>0</v>
      </c>
    </row>
    <row r="339" spans="1:10" ht="24.75" customHeight="1" x14ac:dyDescent="0.2">
      <c r="A339" s="86">
        <v>0</v>
      </c>
      <c r="B339" s="52" t="s">
        <v>85</v>
      </c>
      <c r="C339" s="99">
        <v>1001</v>
      </c>
      <c r="D339" s="100">
        <v>1800000000</v>
      </c>
      <c r="E339" s="101">
        <v>300</v>
      </c>
      <c r="F339" s="137">
        <f>F340</f>
        <v>2259.096</v>
      </c>
      <c r="G339" s="137">
        <v>0</v>
      </c>
    </row>
    <row r="340" spans="1:10" ht="25.5" x14ac:dyDescent="0.2">
      <c r="A340" s="86">
        <v>0</v>
      </c>
      <c r="B340" s="52" t="s">
        <v>112</v>
      </c>
      <c r="C340" s="99">
        <v>1001</v>
      </c>
      <c r="D340" s="100">
        <v>1800000000</v>
      </c>
      <c r="E340" s="101">
        <v>310</v>
      </c>
      <c r="F340" s="137">
        <v>2259.096</v>
      </c>
      <c r="G340" s="137">
        <v>0</v>
      </c>
    </row>
    <row r="341" spans="1:10" x14ac:dyDescent="0.2">
      <c r="A341" s="86">
        <v>0</v>
      </c>
      <c r="B341" s="96" t="s">
        <v>87</v>
      </c>
      <c r="C341" s="97">
        <v>1004</v>
      </c>
      <c r="D341" s="98">
        <v>0</v>
      </c>
      <c r="E341" s="154">
        <v>0</v>
      </c>
      <c r="F341" s="136">
        <f>F342</f>
        <v>7741.46</v>
      </c>
      <c r="G341" s="136">
        <f>G342</f>
        <v>7741.46</v>
      </c>
    </row>
    <row r="342" spans="1:10" ht="37.5" customHeight="1" x14ac:dyDescent="0.2">
      <c r="A342" s="86">
        <v>0</v>
      </c>
      <c r="B342" s="52" t="s">
        <v>187</v>
      </c>
      <c r="C342" s="99">
        <v>1004</v>
      </c>
      <c r="D342" s="100" t="s">
        <v>33</v>
      </c>
      <c r="E342" s="101">
        <v>0</v>
      </c>
      <c r="F342" s="137">
        <f>F346</f>
        <v>7741.46</v>
      </c>
      <c r="G342" s="137">
        <f>G346</f>
        <v>7741.46</v>
      </c>
    </row>
    <row r="343" spans="1:10" ht="38.25" hidden="1" x14ac:dyDescent="0.2">
      <c r="A343" s="86">
        <v>0</v>
      </c>
      <c r="B343" s="52" t="s">
        <v>99</v>
      </c>
      <c r="C343" s="99">
        <v>1004</v>
      </c>
      <c r="D343" s="100" t="s">
        <v>33</v>
      </c>
      <c r="E343" s="101">
        <v>0</v>
      </c>
      <c r="F343" s="137">
        <v>0</v>
      </c>
      <c r="G343" s="137">
        <v>0</v>
      </c>
    </row>
    <row r="344" spans="1:10" ht="38.25" hidden="1" x14ac:dyDescent="0.2">
      <c r="A344" s="86">
        <v>0</v>
      </c>
      <c r="B344" s="52" t="s">
        <v>99</v>
      </c>
      <c r="C344" s="99">
        <v>1004</v>
      </c>
      <c r="D344" s="100" t="s">
        <v>33</v>
      </c>
      <c r="E344" s="101">
        <v>0</v>
      </c>
      <c r="F344" s="137">
        <v>0</v>
      </c>
      <c r="G344" s="137">
        <v>0</v>
      </c>
    </row>
    <row r="345" spans="1:10" ht="51" hidden="1" x14ac:dyDescent="0.2">
      <c r="A345" s="86">
        <v>0</v>
      </c>
      <c r="B345" s="52" t="s">
        <v>126</v>
      </c>
      <c r="C345" s="99">
        <v>1004</v>
      </c>
      <c r="D345" s="100" t="s">
        <v>40</v>
      </c>
      <c r="E345" s="101">
        <v>0</v>
      </c>
      <c r="F345" s="137">
        <v>0</v>
      </c>
      <c r="G345" s="137">
        <v>1</v>
      </c>
    </row>
    <row r="346" spans="1:10" ht="22.5" customHeight="1" x14ac:dyDescent="0.2">
      <c r="A346" s="86">
        <v>0</v>
      </c>
      <c r="B346" s="52" t="s">
        <v>48</v>
      </c>
      <c r="C346" s="99">
        <v>1004</v>
      </c>
      <c r="D346" s="100" t="s">
        <v>33</v>
      </c>
      <c r="E346" s="101">
        <v>200</v>
      </c>
      <c r="F346" s="137">
        <f>F347</f>
        <v>7741.46</v>
      </c>
      <c r="G346" s="137">
        <f>G347</f>
        <v>7741.46</v>
      </c>
    </row>
    <row r="347" spans="1:10" s="16" customFormat="1" ht="38.25" x14ac:dyDescent="0.2">
      <c r="A347" s="86">
        <v>0</v>
      </c>
      <c r="B347" s="52" t="s">
        <v>49</v>
      </c>
      <c r="C347" s="99">
        <v>1004</v>
      </c>
      <c r="D347" s="100" t="s">
        <v>33</v>
      </c>
      <c r="E347" s="101">
        <v>240</v>
      </c>
      <c r="F347" s="137">
        <v>7741.46</v>
      </c>
      <c r="G347" s="137">
        <v>7741.46</v>
      </c>
      <c r="H347" s="155"/>
      <c r="I347"/>
      <c r="J347"/>
    </row>
    <row r="348" spans="1:10" hidden="1" x14ac:dyDescent="0.2">
      <c r="A348" s="153"/>
      <c r="B348" s="96" t="s">
        <v>92</v>
      </c>
      <c r="C348" s="97" t="s">
        <v>28</v>
      </c>
      <c r="D348" s="98"/>
      <c r="E348" s="154"/>
      <c r="F348" s="136"/>
      <c r="G348" s="136"/>
      <c r="I348" s="16"/>
      <c r="J348" s="16"/>
    </row>
    <row r="349" spans="1:10" hidden="1" x14ac:dyDescent="0.2">
      <c r="A349" s="153"/>
      <c r="B349" s="96" t="s">
        <v>93</v>
      </c>
      <c r="C349" s="97">
        <v>1101</v>
      </c>
      <c r="D349" s="98"/>
      <c r="E349" s="154"/>
      <c r="F349" s="136"/>
      <c r="G349" s="136"/>
    </row>
    <row r="350" spans="1:10" x14ac:dyDescent="0.2">
      <c r="A350" s="86">
        <v>0</v>
      </c>
      <c r="B350" s="96" t="s">
        <v>114</v>
      </c>
      <c r="C350" s="97">
        <v>1202</v>
      </c>
      <c r="D350" s="98">
        <v>0</v>
      </c>
      <c r="E350" s="154">
        <v>0</v>
      </c>
      <c r="F350" s="136">
        <f>F351</f>
        <v>2813.6309999999999</v>
      </c>
      <c r="G350" s="136">
        <f>G351</f>
        <v>0</v>
      </c>
      <c r="I350" s="16"/>
      <c r="J350" s="16"/>
    </row>
    <row r="351" spans="1:10" ht="38.25" x14ac:dyDescent="0.2">
      <c r="A351" s="86">
        <v>0</v>
      </c>
      <c r="B351" s="52" t="s">
        <v>191</v>
      </c>
      <c r="C351" s="99">
        <v>1202</v>
      </c>
      <c r="D351" s="100" t="s">
        <v>41</v>
      </c>
      <c r="E351" s="101">
        <v>0</v>
      </c>
      <c r="F351" s="137">
        <f>F352</f>
        <v>2813.6309999999999</v>
      </c>
      <c r="G351" s="137">
        <v>0</v>
      </c>
    </row>
    <row r="352" spans="1:10" ht="38.25" customHeight="1" x14ac:dyDescent="0.2">
      <c r="A352" s="86">
        <v>0</v>
      </c>
      <c r="B352" s="52" t="s">
        <v>69</v>
      </c>
      <c r="C352" s="99">
        <v>1202</v>
      </c>
      <c r="D352" s="100" t="s">
        <v>41</v>
      </c>
      <c r="E352" s="101">
        <v>600</v>
      </c>
      <c r="F352" s="137">
        <f>F353</f>
        <v>2813.6309999999999</v>
      </c>
      <c r="G352" s="137">
        <v>0</v>
      </c>
    </row>
    <row r="353" spans="1:8" x14ac:dyDescent="0.2">
      <c r="A353" s="86">
        <v>0</v>
      </c>
      <c r="B353" s="52" t="s">
        <v>70</v>
      </c>
      <c r="C353" s="99">
        <v>1202</v>
      </c>
      <c r="D353" s="100" t="s">
        <v>41</v>
      </c>
      <c r="E353" s="101">
        <v>620</v>
      </c>
      <c r="F353" s="137">
        <v>2813.6309999999999</v>
      </c>
      <c r="G353" s="137">
        <v>0</v>
      </c>
    </row>
    <row r="354" spans="1:8" ht="25.5" x14ac:dyDescent="0.2">
      <c r="A354" s="93">
        <v>978</v>
      </c>
      <c r="B354" s="111" t="s">
        <v>173</v>
      </c>
      <c r="C354" s="112"/>
      <c r="D354" s="154"/>
      <c r="E354" s="154"/>
      <c r="F354" s="136">
        <f>F355</f>
        <v>1650.52</v>
      </c>
      <c r="G354" s="136">
        <f>G355</f>
        <v>0</v>
      </c>
    </row>
    <row r="355" spans="1:8" ht="38.25" x14ac:dyDescent="0.2">
      <c r="A355" s="93"/>
      <c r="B355" s="96" t="s">
        <v>52</v>
      </c>
      <c r="C355" s="112">
        <v>106</v>
      </c>
      <c r="D355" s="154"/>
      <c r="E355" s="154"/>
      <c r="F355" s="138">
        <f>F356</f>
        <v>1650.52</v>
      </c>
      <c r="G355" s="138">
        <f>G356</f>
        <v>0</v>
      </c>
    </row>
    <row r="356" spans="1:8" ht="55.5" customHeight="1" x14ac:dyDescent="0.2">
      <c r="A356" s="93"/>
      <c r="B356" s="52" t="s">
        <v>192</v>
      </c>
      <c r="C356" s="113">
        <v>106</v>
      </c>
      <c r="D356" s="101">
        <v>4900000000</v>
      </c>
      <c r="E356" s="101"/>
      <c r="F356" s="139">
        <f>F357+F359+F361</f>
        <v>1650.52</v>
      </c>
      <c r="G356" s="149">
        <f>G357+G359</f>
        <v>0</v>
      </c>
    </row>
    <row r="357" spans="1:8" ht="63.75" x14ac:dyDescent="0.2">
      <c r="A357" s="93"/>
      <c r="B357" s="52" t="s">
        <v>46</v>
      </c>
      <c r="C357" s="113">
        <v>106</v>
      </c>
      <c r="D357" s="101">
        <v>4900000000</v>
      </c>
      <c r="E357" s="101">
        <v>100</v>
      </c>
      <c r="F357" s="137">
        <f>F358</f>
        <v>1635.52</v>
      </c>
      <c r="G357" s="149"/>
    </row>
    <row r="358" spans="1:8" ht="25.5" x14ac:dyDescent="0.2">
      <c r="A358" s="93"/>
      <c r="B358" s="52" t="s">
        <v>47</v>
      </c>
      <c r="C358" s="113">
        <v>106</v>
      </c>
      <c r="D358" s="101">
        <v>4900000000</v>
      </c>
      <c r="E358" s="101">
        <v>120</v>
      </c>
      <c r="F358" s="137">
        <v>1635.52</v>
      </c>
      <c r="G358" s="133"/>
    </row>
    <row r="359" spans="1:8" ht="25.5" x14ac:dyDescent="0.2">
      <c r="A359" s="93"/>
      <c r="B359" s="52" t="s">
        <v>48</v>
      </c>
      <c r="C359" s="113">
        <v>106</v>
      </c>
      <c r="D359" s="101">
        <v>4900000000</v>
      </c>
      <c r="E359" s="101">
        <v>200</v>
      </c>
      <c r="F359" s="137">
        <f>F360</f>
        <v>15</v>
      </c>
      <c r="G359" s="133"/>
    </row>
    <row r="360" spans="1:8" ht="38.25" x14ac:dyDescent="0.2">
      <c r="A360" s="93"/>
      <c r="B360" s="52" t="s">
        <v>49</v>
      </c>
      <c r="C360" s="113">
        <v>106</v>
      </c>
      <c r="D360" s="101">
        <v>4900000000</v>
      </c>
      <c r="E360" s="101">
        <v>240</v>
      </c>
      <c r="F360" s="137">
        <v>15</v>
      </c>
      <c r="G360" s="133"/>
    </row>
    <row r="361" spans="1:8" hidden="1" x14ac:dyDescent="0.2">
      <c r="A361" s="115"/>
      <c r="B361" s="52" t="s">
        <v>50</v>
      </c>
      <c r="C361" s="113">
        <v>106</v>
      </c>
      <c r="D361" s="101">
        <v>4900000000</v>
      </c>
      <c r="E361" s="116">
        <v>800</v>
      </c>
      <c r="F361" s="137">
        <f>F362</f>
        <v>0</v>
      </c>
      <c r="G361" s="133"/>
    </row>
    <row r="362" spans="1:8" hidden="1" x14ac:dyDescent="0.2">
      <c r="A362" s="115"/>
      <c r="B362" s="52" t="s">
        <v>51</v>
      </c>
      <c r="C362" s="113">
        <v>106</v>
      </c>
      <c r="D362" s="101">
        <v>4900000000</v>
      </c>
      <c r="E362" s="116">
        <v>850</v>
      </c>
      <c r="F362" s="137"/>
      <c r="G362" s="133"/>
    </row>
    <row r="363" spans="1:8" ht="12.75" customHeight="1" x14ac:dyDescent="0.2">
      <c r="A363" s="168" t="s">
        <v>8</v>
      </c>
      <c r="B363" s="169"/>
      <c r="C363" s="169"/>
      <c r="D363" s="169"/>
      <c r="E363" s="170"/>
      <c r="F363" s="138">
        <f>F15+F59+F157+F354</f>
        <v>333646.14600000001</v>
      </c>
      <c r="G363" s="138">
        <f>G15+G59+G157+G355</f>
        <v>67451.513000000006</v>
      </c>
      <c r="H363" s="127" t="s">
        <v>209</v>
      </c>
    </row>
    <row r="364" spans="1:8" hidden="1" x14ac:dyDescent="0.2">
      <c r="A364" s="86">
        <v>0</v>
      </c>
      <c r="B364" s="52" t="s">
        <v>115</v>
      </c>
      <c r="C364" s="99">
        <v>0</v>
      </c>
      <c r="D364" s="100">
        <v>0</v>
      </c>
      <c r="E364" s="101">
        <v>0</v>
      </c>
      <c r="F364" s="137">
        <v>0</v>
      </c>
      <c r="G364" s="137">
        <v>0</v>
      </c>
    </row>
    <row r="365" spans="1:8" hidden="1" x14ac:dyDescent="0.2">
      <c r="A365" s="86">
        <v>0</v>
      </c>
      <c r="B365" s="52" t="s">
        <v>115</v>
      </c>
      <c r="C365" s="99">
        <v>0</v>
      </c>
      <c r="D365" s="100">
        <v>0</v>
      </c>
      <c r="E365" s="101">
        <v>0</v>
      </c>
      <c r="F365" s="137">
        <v>0</v>
      </c>
      <c r="G365" s="137">
        <v>0</v>
      </c>
    </row>
    <row r="366" spans="1:8" hidden="1" x14ac:dyDescent="0.2">
      <c r="A366" s="86">
        <v>0</v>
      </c>
      <c r="B366" s="52" t="s">
        <v>115</v>
      </c>
      <c r="C366" s="99">
        <v>0</v>
      </c>
      <c r="D366" s="100">
        <v>0</v>
      </c>
      <c r="E366" s="101">
        <v>0</v>
      </c>
      <c r="F366" s="137">
        <v>0</v>
      </c>
      <c r="G366" s="137">
        <v>0</v>
      </c>
    </row>
    <row r="367" spans="1:8" hidden="1" x14ac:dyDescent="0.2">
      <c r="A367" s="86">
        <v>0</v>
      </c>
      <c r="B367" s="52" t="s">
        <v>115</v>
      </c>
      <c r="C367" s="99">
        <v>0</v>
      </c>
      <c r="D367" s="100">
        <v>0</v>
      </c>
      <c r="E367" s="101">
        <v>0</v>
      </c>
      <c r="F367" s="137">
        <v>0</v>
      </c>
      <c r="G367" s="137">
        <v>0</v>
      </c>
    </row>
    <row r="368" spans="1:8" hidden="1" x14ac:dyDescent="0.2">
      <c r="A368" s="86">
        <v>0</v>
      </c>
      <c r="B368" s="52" t="s">
        <v>115</v>
      </c>
      <c r="C368" s="99">
        <v>0</v>
      </c>
      <c r="D368" s="100">
        <v>0</v>
      </c>
      <c r="E368" s="101">
        <v>0</v>
      </c>
      <c r="F368" s="137">
        <v>0</v>
      </c>
      <c r="G368" s="137">
        <v>0</v>
      </c>
    </row>
    <row r="369" spans="1:7" hidden="1" x14ac:dyDescent="0.2">
      <c r="A369" s="86">
        <v>0</v>
      </c>
      <c r="B369" s="52" t="s">
        <v>115</v>
      </c>
      <c r="C369" s="99">
        <v>0</v>
      </c>
      <c r="D369" s="100">
        <v>0</v>
      </c>
      <c r="E369" s="101">
        <v>0</v>
      </c>
      <c r="F369" s="137">
        <v>0</v>
      </c>
      <c r="G369" s="137">
        <v>0</v>
      </c>
    </row>
    <row r="370" spans="1:7" hidden="1" x14ac:dyDescent="0.2">
      <c r="A370" s="86">
        <v>0</v>
      </c>
      <c r="B370" s="52" t="s">
        <v>115</v>
      </c>
      <c r="C370" s="99">
        <v>0</v>
      </c>
      <c r="D370" s="100">
        <v>0</v>
      </c>
      <c r="E370" s="101">
        <v>0</v>
      </c>
      <c r="F370" s="137">
        <v>0</v>
      </c>
      <c r="G370" s="137">
        <v>0</v>
      </c>
    </row>
    <row r="371" spans="1:7" hidden="1" x14ac:dyDescent="0.2">
      <c r="A371" s="86">
        <v>0</v>
      </c>
      <c r="B371" s="52" t="s">
        <v>115</v>
      </c>
      <c r="C371" s="99">
        <v>0</v>
      </c>
      <c r="D371" s="100">
        <v>0</v>
      </c>
      <c r="E371" s="101">
        <v>0</v>
      </c>
      <c r="F371" s="137">
        <v>0</v>
      </c>
      <c r="G371" s="137">
        <v>0</v>
      </c>
    </row>
    <row r="372" spans="1:7" hidden="1" x14ac:dyDescent="0.2">
      <c r="A372" s="86">
        <v>0</v>
      </c>
      <c r="B372" s="52" t="s">
        <v>115</v>
      </c>
      <c r="C372" s="99">
        <v>0</v>
      </c>
      <c r="D372" s="100">
        <v>0</v>
      </c>
      <c r="E372" s="101">
        <v>0</v>
      </c>
      <c r="F372" s="137">
        <v>0</v>
      </c>
      <c r="G372" s="137">
        <v>0</v>
      </c>
    </row>
    <row r="373" spans="1:7" hidden="1" x14ac:dyDescent="0.2">
      <c r="A373" s="86">
        <v>0</v>
      </c>
      <c r="B373" s="52" t="s">
        <v>115</v>
      </c>
      <c r="C373" s="99">
        <v>0</v>
      </c>
      <c r="D373" s="100">
        <v>0</v>
      </c>
      <c r="E373" s="126">
        <v>0</v>
      </c>
      <c r="F373" s="140">
        <v>0</v>
      </c>
      <c r="G373" s="140">
        <v>0</v>
      </c>
    </row>
    <row r="374" spans="1:7" x14ac:dyDescent="0.2">
      <c r="E374" s="159"/>
      <c r="F374" s="5"/>
      <c r="G374" s="150"/>
    </row>
    <row r="375" spans="1:7" x14ac:dyDescent="0.2">
      <c r="E375" s="159"/>
      <c r="F375" s="141"/>
      <c r="G375" s="141"/>
    </row>
    <row r="376" spans="1:7" x14ac:dyDescent="0.2">
      <c r="F376" s="142"/>
      <c r="G376" s="142"/>
    </row>
    <row r="377" spans="1:7" x14ac:dyDescent="0.2">
      <c r="F377" s="142"/>
    </row>
    <row r="378" spans="1:7" x14ac:dyDescent="0.2">
      <c r="F378" s="141"/>
    </row>
    <row r="379" spans="1:7" x14ac:dyDescent="0.2">
      <c r="F379" s="142"/>
      <c r="G379" s="142"/>
    </row>
    <row r="381" spans="1:7" x14ac:dyDescent="0.2">
      <c r="F381" s="142"/>
    </row>
  </sheetData>
  <dataConsolidate link="1"/>
  <mergeCells count="14">
    <mergeCell ref="A1:G1"/>
    <mergeCell ref="A2:G2"/>
    <mergeCell ref="A3:G3"/>
    <mergeCell ref="A4:G4"/>
    <mergeCell ref="A5:G5"/>
    <mergeCell ref="A6:G6"/>
    <mergeCell ref="A9:G9"/>
    <mergeCell ref="F11:G12"/>
    <mergeCell ref="A363:E363"/>
    <mergeCell ref="A11:A13"/>
    <mergeCell ref="B11:B13"/>
    <mergeCell ref="C11:C13"/>
    <mergeCell ref="D11:D13"/>
    <mergeCell ref="E11:E13"/>
  </mergeCells>
  <pageMargins left="0.47244094488188981" right="0.19685039370078741" top="0.59055118110236227" bottom="0.43307086614173229" header="0" footer="0"/>
  <pageSetup paperSize="9" scale="96" orientation="portrait" r:id="rId1"/>
  <headerFooter alignWithMargins="0"/>
  <rowBreaks count="1" manualBreakCount="1">
    <brk id="325" max="7" man="1"/>
  </rowBreaks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1</xdr:row>
                <xdr:rowOff>38100</xdr:rowOff>
              </from>
              <to>
                <xdr:col>32</xdr:col>
                <xdr:colOff>57150</xdr:colOff>
                <xdr:row>3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21"/>
  <sheetViews>
    <sheetView showZeros="0" view="pageBreakPreview" zoomScaleNormal="100" zoomScaleSheetLayoutView="100" workbookViewId="0">
      <selection sqref="A1:E1"/>
    </sheetView>
  </sheetViews>
  <sheetFormatPr defaultColWidth="9.140625" defaultRowHeight="12.75" x14ac:dyDescent="0.2"/>
  <cols>
    <col min="1" max="1" width="6.140625" style="47" bestFit="1" customWidth="1"/>
    <col min="2" max="2" width="71.28515625" style="82" customWidth="1"/>
    <col min="3" max="3" width="11.140625" style="48" customWidth="1"/>
    <col min="4" max="4" width="11" style="49" customWidth="1"/>
    <col min="5" max="5" width="2" style="6" customWidth="1"/>
    <col min="6" max="16384" width="9.140625" style="6"/>
  </cols>
  <sheetData>
    <row r="1" spans="1:9" x14ac:dyDescent="0.2">
      <c r="A1" s="175" t="s">
        <v>217</v>
      </c>
      <c r="B1" s="175"/>
      <c r="C1" s="175"/>
      <c r="D1" s="175"/>
      <c r="E1" s="175"/>
    </row>
    <row r="2" spans="1:9" s="1" customFormat="1" ht="14.25" x14ac:dyDescent="0.2">
      <c r="A2" s="31"/>
      <c r="B2" s="76"/>
      <c r="C2" s="32"/>
      <c r="D2" s="33" t="s">
        <v>210</v>
      </c>
    </row>
    <row r="3" spans="1:9" s="1" customFormat="1" ht="14.25" x14ac:dyDescent="0.2">
      <c r="A3" s="31"/>
      <c r="B3" s="76"/>
      <c r="C3" s="32"/>
      <c r="D3" s="33" t="s">
        <v>0</v>
      </c>
    </row>
    <row r="4" spans="1:9" s="1" customFormat="1" ht="14.25" x14ac:dyDescent="0.2">
      <c r="A4" s="31"/>
      <c r="B4" s="76"/>
      <c r="C4" s="32"/>
      <c r="D4" s="33" t="s">
        <v>120</v>
      </c>
    </row>
    <row r="5" spans="1:9" s="1" customFormat="1" ht="14.25" x14ac:dyDescent="0.2">
      <c r="A5" s="31"/>
      <c r="B5" s="76"/>
      <c r="C5" s="32"/>
      <c r="D5" s="33" t="s">
        <v>121</v>
      </c>
    </row>
    <row r="6" spans="1:9" s="1" customFormat="1" ht="14.25" x14ac:dyDescent="0.2">
      <c r="A6" s="31"/>
      <c r="B6" s="76"/>
      <c r="C6" s="32"/>
      <c r="D6" s="33" t="s">
        <v>176</v>
      </c>
    </row>
    <row r="7" spans="1:9" s="1" customFormat="1" ht="6.75" customHeight="1" x14ac:dyDescent="0.2">
      <c r="A7" s="31"/>
      <c r="B7" s="76"/>
      <c r="C7" s="32"/>
      <c r="D7" s="33"/>
    </row>
    <row r="8" spans="1:9" s="1" customFormat="1" ht="11.25" hidden="1" customHeight="1" x14ac:dyDescent="0.2">
      <c r="A8" s="50" t="s">
        <v>118</v>
      </c>
      <c r="B8" s="77" t="s">
        <v>9</v>
      </c>
      <c r="C8" s="34">
        <v>0</v>
      </c>
      <c r="D8" s="34">
        <v>0</v>
      </c>
    </row>
    <row r="9" spans="1:9" s="1" customFormat="1" ht="29.25" customHeight="1" x14ac:dyDescent="0.2">
      <c r="A9" s="178" t="s">
        <v>177</v>
      </c>
      <c r="B9" s="178"/>
      <c r="C9" s="178"/>
      <c r="D9" s="178"/>
    </row>
    <row r="10" spans="1:9" s="1" customFormat="1" ht="3.75" customHeight="1" x14ac:dyDescent="0.2">
      <c r="A10" s="35"/>
      <c r="B10" s="78"/>
      <c r="C10" s="36"/>
      <c r="D10" s="35"/>
    </row>
    <row r="11" spans="1:9" s="1" customFormat="1" ht="5.25" customHeight="1" x14ac:dyDescent="0.2">
      <c r="A11" s="179" t="s">
        <v>3</v>
      </c>
      <c r="B11" s="180" t="s">
        <v>162</v>
      </c>
      <c r="C11" s="181" t="s">
        <v>160</v>
      </c>
      <c r="D11" s="182"/>
    </row>
    <row r="12" spans="1:9" s="4" customFormat="1" ht="6.6" customHeight="1" x14ac:dyDescent="0.2">
      <c r="A12" s="179"/>
      <c r="B12" s="180"/>
      <c r="C12" s="183"/>
      <c r="D12" s="184"/>
    </row>
    <row r="13" spans="1:9" s="1" customFormat="1" ht="153" x14ac:dyDescent="0.2">
      <c r="A13" s="179"/>
      <c r="B13" s="180"/>
      <c r="C13" s="37" t="s">
        <v>6</v>
      </c>
      <c r="D13" s="37" t="s">
        <v>175</v>
      </c>
    </row>
    <row r="14" spans="1:9" customFormat="1" ht="16.5" customHeight="1" x14ac:dyDescent="0.2">
      <c r="A14" s="38" t="s">
        <v>11</v>
      </c>
      <c r="B14" s="79" t="s">
        <v>42</v>
      </c>
      <c r="C14" s="40">
        <f>C15+C16+C17+C18+C20+C21</f>
        <v>90865.358000000007</v>
      </c>
      <c r="D14" s="40">
        <f>D15+D16+D17+D18+D20+D21</f>
        <v>5835.3270000000002</v>
      </c>
      <c r="E14" s="5"/>
    </row>
    <row r="15" spans="1:9" s="1" customFormat="1" ht="25.5" x14ac:dyDescent="0.2">
      <c r="A15" s="42">
        <v>102</v>
      </c>
      <c r="B15" s="80" t="s">
        <v>94</v>
      </c>
      <c r="C15" s="43">
        <f>Ведом!F158</f>
        <v>2859.3310000000001</v>
      </c>
      <c r="D15" s="43">
        <f>Ведом!G158</f>
        <v>0</v>
      </c>
      <c r="E15" s="5"/>
      <c r="F15" s="55"/>
      <c r="G15" s="55"/>
      <c r="H15" s="55"/>
      <c r="I15" s="55"/>
    </row>
    <row r="16" spans="1:9" s="55" customFormat="1" ht="36.75" customHeight="1" x14ac:dyDescent="0.2">
      <c r="A16" s="42">
        <v>104</v>
      </c>
      <c r="B16" s="80" t="s">
        <v>43</v>
      </c>
      <c r="C16" s="43">
        <f>Ведом!F162+Ведом!F16</f>
        <v>21522.457000000002</v>
      </c>
      <c r="D16" s="43">
        <f>Ведом!G16+Ведом!G162</f>
        <v>1812.0690000000002</v>
      </c>
      <c r="E16" s="5"/>
    </row>
    <row r="17" spans="1:5" s="55" customFormat="1" x14ac:dyDescent="0.2">
      <c r="A17" s="42">
        <v>105</v>
      </c>
      <c r="B17" s="80" t="s">
        <v>161</v>
      </c>
      <c r="C17" s="43">
        <f>Ведом!F187</f>
        <v>1.3720000000000001</v>
      </c>
      <c r="D17" s="43">
        <f>Ведом!G187</f>
        <v>1.3720000000000001</v>
      </c>
      <c r="E17" s="5"/>
    </row>
    <row r="18" spans="1:5" s="55" customFormat="1" ht="25.5" x14ac:dyDescent="0.2">
      <c r="A18" s="42">
        <v>106</v>
      </c>
      <c r="B18" s="80" t="s">
        <v>52</v>
      </c>
      <c r="C18" s="43">
        <f>Ведом!F26+Ведом!F355</f>
        <v>15880.929</v>
      </c>
      <c r="D18" s="43">
        <f>Ведом!G26</f>
        <v>0</v>
      </c>
      <c r="E18" s="5"/>
    </row>
    <row r="19" spans="1:5" s="55" customFormat="1" hidden="1" x14ac:dyDescent="0.2">
      <c r="A19" s="42">
        <v>107</v>
      </c>
      <c r="B19" s="80" t="s">
        <v>137</v>
      </c>
      <c r="C19" s="43"/>
      <c r="D19" s="43"/>
      <c r="E19" s="5"/>
    </row>
    <row r="20" spans="1:5" s="55" customFormat="1" hidden="1" x14ac:dyDescent="0.2">
      <c r="A20" s="42">
        <v>111</v>
      </c>
      <c r="B20" s="80" t="s">
        <v>95</v>
      </c>
      <c r="C20" s="43">
        <f>Ведом!F192</f>
        <v>0</v>
      </c>
      <c r="D20" s="43">
        <f>Ведом!G192</f>
        <v>0</v>
      </c>
      <c r="E20" s="5"/>
    </row>
    <row r="21" spans="1:5" s="55" customFormat="1" x14ac:dyDescent="0.2">
      <c r="A21" s="42">
        <v>113</v>
      </c>
      <c r="B21" s="80" t="s">
        <v>66</v>
      </c>
      <c r="C21" s="43">
        <f>Ведом!F60+Ведом!F200+Ведом!F34</f>
        <v>50601.269</v>
      </c>
      <c r="D21" s="43">
        <f>Ведом!G60+Ведом!G200</f>
        <v>4021.886</v>
      </c>
      <c r="E21" s="5"/>
    </row>
    <row r="22" spans="1:5" hidden="1" x14ac:dyDescent="0.2">
      <c r="A22" s="42">
        <v>113</v>
      </c>
      <c r="B22" s="80" t="s">
        <v>64</v>
      </c>
      <c r="C22" s="43">
        <f>C23+C27</f>
        <v>0</v>
      </c>
      <c r="D22" s="43">
        <f>D23+D27</f>
        <v>0</v>
      </c>
      <c r="E22" s="5"/>
    </row>
    <row r="23" spans="1:5" hidden="1" x14ac:dyDescent="0.2">
      <c r="A23" s="42">
        <v>113</v>
      </c>
      <c r="B23" s="80" t="s">
        <v>67</v>
      </c>
      <c r="C23" s="43">
        <f>C24</f>
        <v>0</v>
      </c>
      <c r="D23" s="43"/>
      <c r="E23" s="5"/>
    </row>
    <row r="24" spans="1:5" hidden="1" x14ac:dyDescent="0.2">
      <c r="A24" s="42">
        <v>113</v>
      </c>
      <c r="B24" s="80" t="s">
        <v>100</v>
      </c>
      <c r="C24" s="43">
        <f>C25</f>
        <v>0</v>
      </c>
      <c r="D24" s="43"/>
      <c r="E24" s="5"/>
    </row>
    <row r="25" spans="1:5" ht="25.5" hidden="1" x14ac:dyDescent="0.2">
      <c r="A25" s="42">
        <v>113</v>
      </c>
      <c r="B25" s="80" t="s">
        <v>48</v>
      </c>
      <c r="C25" s="43">
        <f>C26</f>
        <v>0</v>
      </c>
      <c r="D25" s="43"/>
      <c r="E25" s="5"/>
    </row>
    <row r="26" spans="1:5" ht="25.5" hidden="1" x14ac:dyDescent="0.2">
      <c r="A26" s="42">
        <v>113</v>
      </c>
      <c r="B26" s="80" t="s">
        <v>49</v>
      </c>
      <c r="C26" s="43">
        <f>Ведом!F77+Ведом!F238</f>
        <v>0</v>
      </c>
      <c r="D26" s="43"/>
      <c r="E26" s="5"/>
    </row>
    <row r="27" spans="1:5" hidden="1" x14ac:dyDescent="0.2">
      <c r="A27" s="42">
        <v>113</v>
      </c>
      <c r="B27" s="80" t="s">
        <v>59</v>
      </c>
      <c r="C27" s="43">
        <f>C28</f>
        <v>0</v>
      </c>
      <c r="D27" s="43">
        <f>D28</f>
        <v>0</v>
      </c>
      <c r="E27" s="5"/>
    </row>
    <row r="28" spans="1:5" hidden="1" x14ac:dyDescent="0.2">
      <c r="A28" s="42">
        <v>113</v>
      </c>
      <c r="B28" s="80" t="s">
        <v>50</v>
      </c>
      <c r="C28" s="43">
        <f>C29</f>
        <v>0</v>
      </c>
      <c r="D28" s="43">
        <f>D29</f>
        <v>0</v>
      </c>
      <c r="E28" s="5"/>
    </row>
    <row r="29" spans="1:5" hidden="1" x14ac:dyDescent="0.2">
      <c r="A29" s="42">
        <v>113</v>
      </c>
      <c r="B29" s="80" t="s">
        <v>131</v>
      </c>
      <c r="C29" s="43">
        <f>Ведом!F234</f>
        <v>0</v>
      </c>
      <c r="D29" s="43"/>
      <c r="E29" s="5"/>
    </row>
    <row r="30" spans="1:5" x14ac:dyDescent="0.2">
      <c r="A30" s="38" t="s">
        <v>21</v>
      </c>
      <c r="B30" s="79" t="s">
        <v>71</v>
      </c>
      <c r="C30" s="41">
        <f>C31+C32+C33+C34</f>
        <v>26556.179</v>
      </c>
      <c r="D30" s="40">
        <f>D31+D32+D33+D34</f>
        <v>7693.7290000000003</v>
      </c>
      <c r="E30" s="5"/>
    </row>
    <row r="31" spans="1:5" s="55" customFormat="1" x14ac:dyDescent="0.2">
      <c r="A31" s="42">
        <v>405</v>
      </c>
      <c r="B31" s="80" t="s">
        <v>101</v>
      </c>
      <c r="C31" s="43">
        <f>Ведом!F242</f>
        <v>12597.290999999999</v>
      </c>
      <c r="D31" s="43">
        <f>Ведом!G242</f>
        <v>7648.5749999999998</v>
      </c>
      <c r="E31" s="5"/>
    </row>
    <row r="32" spans="1:5" s="55" customFormat="1" ht="11.25" customHeight="1" x14ac:dyDescent="0.2">
      <c r="A32" s="42">
        <v>408</v>
      </c>
      <c r="B32" s="80" t="s">
        <v>106</v>
      </c>
      <c r="C32" s="43">
        <f>Ведом!F277</f>
        <v>6191.6009999999997</v>
      </c>
      <c r="D32" s="43">
        <f>Ведом!G277</f>
        <v>0</v>
      </c>
      <c r="E32" s="5"/>
    </row>
    <row r="33" spans="1:5" s="55" customFormat="1" x14ac:dyDescent="0.2">
      <c r="A33" s="42">
        <v>409</v>
      </c>
      <c r="B33" s="80" t="s">
        <v>72</v>
      </c>
      <c r="C33" s="43">
        <f>Ведом!F78</f>
        <v>7146.6109999999999</v>
      </c>
      <c r="D33" s="43">
        <f>Ведом!G78</f>
        <v>0</v>
      </c>
      <c r="E33" s="5"/>
    </row>
    <row r="34" spans="1:5" s="55" customFormat="1" x14ac:dyDescent="0.2">
      <c r="A34" s="42">
        <v>412</v>
      </c>
      <c r="B34" s="80" t="s">
        <v>73</v>
      </c>
      <c r="C34" s="43">
        <f>Ведом!F82+Ведом!F291</f>
        <v>620.67600000000004</v>
      </c>
      <c r="D34" s="43">
        <f>Ведом!G82+Ведом!G291</f>
        <v>45.154000000000003</v>
      </c>
      <c r="E34" s="5"/>
    </row>
    <row r="35" spans="1:5" x14ac:dyDescent="0.2">
      <c r="A35" s="38" t="s">
        <v>23</v>
      </c>
      <c r="B35" s="79" t="s">
        <v>75</v>
      </c>
      <c r="C35" s="41">
        <f>C36+C37+C38</f>
        <v>12748.371999999999</v>
      </c>
      <c r="D35" s="41">
        <f>D36+D37+D38</f>
        <v>1000</v>
      </c>
      <c r="E35" s="5"/>
    </row>
    <row r="36" spans="1:5" s="55" customFormat="1" x14ac:dyDescent="0.2">
      <c r="A36" s="42">
        <v>501</v>
      </c>
      <c r="B36" s="80" t="s">
        <v>76</v>
      </c>
      <c r="C36" s="43">
        <f>Ведом!F93</f>
        <v>252.042</v>
      </c>
      <c r="D36" s="43">
        <v>0</v>
      </c>
      <c r="E36" s="5"/>
    </row>
    <row r="37" spans="1:5" s="55" customFormat="1" x14ac:dyDescent="0.2">
      <c r="A37" s="42">
        <v>502</v>
      </c>
      <c r="B37" s="80" t="s">
        <v>136</v>
      </c>
      <c r="C37" s="43">
        <f>Ведом!F298</f>
        <v>1010.101</v>
      </c>
      <c r="D37" s="43">
        <f>Ведом!G298</f>
        <v>1000</v>
      </c>
      <c r="E37" s="5"/>
    </row>
    <row r="38" spans="1:5" s="55" customFormat="1" x14ac:dyDescent="0.2">
      <c r="A38" s="42">
        <v>503</v>
      </c>
      <c r="B38" s="80" t="s">
        <v>129</v>
      </c>
      <c r="C38" s="43">
        <f>Ведом!F103</f>
        <v>11486.228999999999</v>
      </c>
      <c r="D38" s="43">
        <f>Ведом!G103</f>
        <v>0</v>
      </c>
      <c r="E38" s="5"/>
    </row>
    <row r="39" spans="1:5" s="56" customFormat="1" x14ac:dyDescent="0.2">
      <c r="A39" s="38">
        <v>600</v>
      </c>
      <c r="B39" s="79" t="s">
        <v>208</v>
      </c>
      <c r="C39" s="41">
        <f>C40</f>
        <v>1647.21</v>
      </c>
      <c r="D39" s="41">
        <f>D40</f>
        <v>1000</v>
      </c>
      <c r="E39" s="51"/>
    </row>
    <row r="40" spans="1:5" s="56" customFormat="1" x14ac:dyDescent="0.2">
      <c r="A40" s="42">
        <v>605</v>
      </c>
      <c r="B40" s="80" t="s">
        <v>206</v>
      </c>
      <c r="C40" s="43">
        <f>Ведом!F104</f>
        <v>1647.21</v>
      </c>
      <c r="D40" s="43">
        <f>Ведом!G104</f>
        <v>1000</v>
      </c>
      <c r="E40" s="51"/>
    </row>
    <row r="41" spans="1:5" x14ac:dyDescent="0.2">
      <c r="A41" s="38" t="s">
        <v>14</v>
      </c>
      <c r="B41" s="79" t="s">
        <v>53</v>
      </c>
      <c r="C41" s="41">
        <f>C42+C50+C51+C52</f>
        <v>62952.900999999998</v>
      </c>
      <c r="D41" s="41">
        <f>D42+D50+D51+D52</f>
        <v>9314.098</v>
      </c>
      <c r="E41" s="5"/>
    </row>
    <row r="42" spans="1:5" s="55" customFormat="1" x14ac:dyDescent="0.2">
      <c r="A42" s="42">
        <v>701</v>
      </c>
      <c r="B42" s="80" t="s">
        <v>108</v>
      </c>
      <c r="C42" s="43">
        <f>Ведом!F302</f>
        <v>8684.5879999999997</v>
      </c>
      <c r="D42" s="43">
        <f>Ведом!G302</f>
        <v>0</v>
      </c>
      <c r="E42" s="5"/>
    </row>
    <row r="43" spans="1:5" s="55" customFormat="1" ht="51" hidden="1" x14ac:dyDescent="0.2">
      <c r="A43" s="42">
        <v>701</v>
      </c>
      <c r="B43" s="80" t="s">
        <v>135</v>
      </c>
      <c r="C43" s="43" t="e">
        <f>C44</f>
        <v>#REF!</v>
      </c>
      <c r="D43" s="43" t="e">
        <f>D44</f>
        <v>#REF!</v>
      </c>
      <c r="E43" s="5"/>
    </row>
    <row r="44" spans="1:5" s="55" customFormat="1" ht="38.25" hidden="1" x14ac:dyDescent="0.2">
      <c r="A44" s="42">
        <v>701</v>
      </c>
      <c r="B44" s="80" t="s">
        <v>79</v>
      </c>
      <c r="C44" s="43" t="e">
        <f>C47</f>
        <v>#REF!</v>
      </c>
      <c r="D44" s="43" t="e">
        <f>D47</f>
        <v>#REF!</v>
      </c>
      <c r="E44" s="5"/>
    </row>
    <row r="45" spans="1:5" s="55" customFormat="1" ht="38.25" hidden="1" x14ac:dyDescent="0.2">
      <c r="A45" s="42">
        <v>701</v>
      </c>
      <c r="B45" s="80" t="s">
        <v>79</v>
      </c>
      <c r="C45" s="43">
        <v>0</v>
      </c>
      <c r="D45" s="43">
        <v>0</v>
      </c>
      <c r="E45" s="5"/>
    </row>
    <row r="46" spans="1:5" s="55" customFormat="1" ht="38.25" hidden="1" x14ac:dyDescent="0.2">
      <c r="A46" s="42">
        <v>701</v>
      </c>
      <c r="B46" s="80" t="s">
        <v>79</v>
      </c>
      <c r="C46" s="43">
        <v>0</v>
      </c>
      <c r="D46" s="43">
        <v>0</v>
      </c>
      <c r="E46" s="5"/>
    </row>
    <row r="47" spans="1:5" s="55" customFormat="1" ht="25.5" hidden="1" x14ac:dyDescent="0.2">
      <c r="A47" s="42">
        <v>701</v>
      </c>
      <c r="B47" s="80" t="s">
        <v>110</v>
      </c>
      <c r="C47" s="43" t="e">
        <f>C48</f>
        <v>#REF!</v>
      </c>
      <c r="D47" s="43" t="e">
        <f>D48</f>
        <v>#REF!</v>
      </c>
      <c r="E47" s="5"/>
    </row>
    <row r="48" spans="1:5" s="55" customFormat="1" ht="25.5" hidden="1" x14ac:dyDescent="0.2">
      <c r="A48" s="42">
        <v>701</v>
      </c>
      <c r="B48" s="80" t="s">
        <v>69</v>
      </c>
      <c r="C48" s="43" t="e">
        <f>C49</f>
        <v>#REF!</v>
      </c>
      <c r="D48" s="43" t="e">
        <f>D49</f>
        <v>#REF!</v>
      </c>
      <c r="E48" s="5"/>
    </row>
    <row r="49" spans="1:5" s="55" customFormat="1" hidden="1" x14ac:dyDescent="0.2">
      <c r="A49" s="42">
        <v>701</v>
      </c>
      <c r="B49" s="80" t="s">
        <v>70</v>
      </c>
      <c r="C49" s="43" t="e">
        <f>Ведом!#REF!</f>
        <v>#REF!</v>
      </c>
      <c r="D49" s="43" t="e">
        <f>Ведом!#REF!</f>
        <v>#REF!</v>
      </c>
      <c r="E49" s="5"/>
    </row>
    <row r="50" spans="1:5" s="55" customFormat="1" x14ac:dyDescent="0.2">
      <c r="A50" s="42">
        <v>702</v>
      </c>
      <c r="B50" s="80" t="s">
        <v>54</v>
      </c>
      <c r="C50" s="43">
        <f>Ведом!F41+Ведом!F317</f>
        <v>42267.038</v>
      </c>
      <c r="D50" s="43">
        <f>Ведом!G41+Ведом!G317</f>
        <v>0</v>
      </c>
      <c r="E50" s="5"/>
    </row>
    <row r="51" spans="1:5" s="55" customFormat="1" ht="14.25" customHeight="1" x14ac:dyDescent="0.2">
      <c r="A51" s="42">
        <v>707</v>
      </c>
      <c r="B51" s="80" t="s">
        <v>125</v>
      </c>
      <c r="C51" s="43">
        <f>Ведом!F108+Ведом!F324</f>
        <v>3262.9369999999999</v>
      </c>
      <c r="D51" s="43">
        <f>Ведом!G108+Ведом!G324</f>
        <v>1907.098</v>
      </c>
      <c r="E51" s="5"/>
    </row>
    <row r="52" spans="1:5" s="55" customFormat="1" x14ac:dyDescent="0.2">
      <c r="A52" s="42">
        <v>709</v>
      </c>
      <c r="B52" s="81" t="s">
        <v>172</v>
      </c>
      <c r="C52" s="43">
        <f>Ведом!F333</f>
        <v>8738.3379999999997</v>
      </c>
      <c r="D52" s="43">
        <f>Ведом!G333</f>
        <v>7407</v>
      </c>
      <c r="E52" s="5"/>
    </row>
    <row r="53" spans="1:5" x14ac:dyDescent="0.2">
      <c r="A53" s="38" t="s">
        <v>25</v>
      </c>
      <c r="B53" s="79" t="s">
        <v>80</v>
      </c>
      <c r="C53" s="41">
        <f>C54</f>
        <v>46827.116000000002</v>
      </c>
      <c r="D53" s="41">
        <f>D54</f>
        <v>189.99</v>
      </c>
      <c r="E53" s="5"/>
    </row>
    <row r="54" spans="1:5" s="55" customFormat="1" x14ac:dyDescent="0.2">
      <c r="A54" s="42">
        <v>801</v>
      </c>
      <c r="B54" s="80" t="s">
        <v>81</v>
      </c>
      <c r="C54" s="43">
        <f>Ведом!F112+Ведом!F328</f>
        <v>46827.116000000002</v>
      </c>
      <c r="D54" s="43">
        <f>Ведом!G112+Ведом!G328</f>
        <v>189.99</v>
      </c>
      <c r="E54" s="5"/>
    </row>
    <row r="55" spans="1:5" x14ac:dyDescent="0.2">
      <c r="A55" s="38" t="s">
        <v>26</v>
      </c>
      <c r="B55" s="79" t="s">
        <v>82</v>
      </c>
      <c r="C55" s="41">
        <f>C56+C57+C58+C86</f>
        <v>44833.235999999997</v>
      </c>
      <c r="D55" s="41">
        <f>D56+D57+D58+D86</f>
        <v>42055.368999999999</v>
      </c>
      <c r="E55" s="5"/>
    </row>
    <row r="56" spans="1:5" s="55" customFormat="1" ht="13.5" customHeight="1" x14ac:dyDescent="0.2">
      <c r="A56" s="42">
        <v>1001</v>
      </c>
      <c r="B56" s="80" t="s">
        <v>111</v>
      </c>
      <c r="C56" s="43">
        <f>Ведом!F337</f>
        <v>2259.096</v>
      </c>
      <c r="D56" s="43">
        <v>0</v>
      </c>
      <c r="E56" s="5"/>
    </row>
    <row r="57" spans="1:5" s="55" customFormat="1" x14ac:dyDescent="0.2">
      <c r="A57" s="42">
        <v>1003</v>
      </c>
      <c r="B57" s="80" t="s">
        <v>83</v>
      </c>
      <c r="C57" s="43">
        <f>Ведом!F119</f>
        <v>5923.5789999999997</v>
      </c>
      <c r="D57" s="43">
        <f>Ведом!G119</f>
        <v>5863.6530000000002</v>
      </c>
      <c r="E57" s="5"/>
    </row>
    <row r="58" spans="1:5" s="55" customFormat="1" x14ac:dyDescent="0.2">
      <c r="A58" s="42">
        <v>1004</v>
      </c>
      <c r="B58" s="80" t="s">
        <v>87</v>
      </c>
      <c r="C58" s="43">
        <f>Ведом!F126+Ведом!F341</f>
        <v>35922.574000000001</v>
      </c>
      <c r="D58" s="43">
        <f>Ведом!G126+Ведом!G341</f>
        <v>35609.756000000001</v>
      </c>
      <c r="E58" s="5"/>
    </row>
    <row r="59" spans="1:5" s="55" customFormat="1" hidden="1" x14ac:dyDescent="0.2">
      <c r="A59" s="42">
        <v>1004</v>
      </c>
      <c r="B59" s="80" t="s">
        <v>64</v>
      </c>
      <c r="C59" s="43">
        <v>0</v>
      </c>
      <c r="D59" s="43">
        <v>0</v>
      </c>
      <c r="E59" s="5"/>
    </row>
    <row r="60" spans="1:5" s="55" customFormat="1" hidden="1" x14ac:dyDescent="0.2">
      <c r="A60" s="42">
        <v>1004</v>
      </c>
      <c r="B60" s="80" t="s">
        <v>64</v>
      </c>
      <c r="C60" s="43">
        <v>0</v>
      </c>
      <c r="D60" s="43">
        <v>0</v>
      </c>
      <c r="E60" s="5"/>
    </row>
    <row r="61" spans="1:5" s="55" customFormat="1" hidden="1" x14ac:dyDescent="0.2">
      <c r="A61" s="42">
        <v>1004</v>
      </c>
      <c r="B61" s="80" t="s">
        <v>64</v>
      </c>
      <c r="C61" s="43">
        <v>0</v>
      </c>
      <c r="D61" s="43">
        <v>0</v>
      </c>
      <c r="E61" s="5"/>
    </row>
    <row r="62" spans="1:5" s="55" customFormat="1" hidden="1" x14ac:dyDescent="0.2">
      <c r="A62" s="42">
        <v>1004</v>
      </c>
      <c r="B62" s="80" t="s">
        <v>84</v>
      </c>
      <c r="C62" s="43">
        <v>0</v>
      </c>
      <c r="D62" s="43">
        <v>0</v>
      </c>
      <c r="E62" s="5"/>
    </row>
    <row r="63" spans="1:5" s="55" customFormat="1" hidden="1" x14ac:dyDescent="0.2">
      <c r="A63" s="42">
        <v>1004</v>
      </c>
      <c r="B63" s="80" t="s">
        <v>84</v>
      </c>
      <c r="C63" s="43">
        <v>0</v>
      </c>
      <c r="D63" s="43">
        <v>0</v>
      </c>
      <c r="E63" s="5"/>
    </row>
    <row r="64" spans="1:5" s="55" customFormat="1" hidden="1" x14ac:dyDescent="0.2">
      <c r="A64" s="42">
        <v>1004</v>
      </c>
      <c r="B64" s="80" t="s">
        <v>84</v>
      </c>
      <c r="C64" s="43">
        <v>0</v>
      </c>
      <c r="D64" s="43">
        <v>0</v>
      </c>
      <c r="E64" s="5"/>
    </row>
    <row r="65" spans="1:5" s="55" customFormat="1" ht="38.25" hidden="1" x14ac:dyDescent="0.2">
      <c r="A65" s="42">
        <v>1004</v>
      </c>
      <c r="B65" s="80" t="s">
        <v>88</v>
      </c>
      <c r="C65" s="43">
        <v>0</v>
      </c>
      <c r="D65" s="43">
        <v>0</v>
      </c>
      <c r="E65" s="5"/>
    </row>
    <row r="66" spans="1:5" s="55" customFormat="1" ht="38.25" hidden="1" x14ac:dyDescent="0.2">
      <c r="A66" s="42">
        <v>1004</v>
      </c>
      <c r="B66" s="80" t="s">
        <v>88</v>
      </c>
      <c r="C66" s="43">
        <v>0</v>
      </c>
      <c r="D66" s="43">
        <v>0</v>
      </c>
      <c r="E66" s="5"/>
    </row>
    <row r="67" spans="1:5" s="55" customFormat="1" hidden="1" x14ac:dyDescent="0.2">
      <c r="A67" s="42">
        <v>1004</v>
      </c>
      <c r="B67" s="80" t="s">
        <v>89</v>
      </c>
      <c r="C67" s="43">
        <v>0</v>
      </c>
      <c r="D67" s="43">
        <v>0</v>
      </c>
      <c r="E67" s="5"/>
    </row>
    <row r="68" spans="1:5" s="55" customFormat="1" hidden="1" x14ac:dyDescent="0.2">
      <c r="A68" s="42">
        <v>1004</v>
      </c>
      <c r="B68" s="80" t="s">
        <v>90</v>
      </c>
      <c r="C68" s="43">
        <v>0</v>
      </c>
      <c r="D68" s="43">
        <v>0</v>
      </c>
      <c r="E68" s="5"/>
    </row>
    <row r="69" spans="1:5" s="55" customFormat="1" ht="25.5" hidden="1" x14ac:dyDescent="0.2">
      <c r="A69" s="42">
        <v>1004</v>
      </c>
      <c r="B69" s="80" t="s">
        <v>55</v>
      </c>
      <c r="C69" s="43">
        <v>0</v>
      </c>
      <c r="D69" s="43">
        <v>0</v>
      </c>
      <c r="E69" s="5"/>
    </row>
    <row r="70" spans="1:5" s="55" customFormat="1" hidden="1" x14ac:dyDescent="0.2">
      <c r="A70" s="42">
        <v>1004</v>
      </c>
      <c r="B70" s="80" t="s">
        <v>65</v>
      </c>
      <c r="C70" s="43">
        <v>0</v>
      </c>
      <c r="D70" s="43">
        <v>0</v>
      </c>
      <c r="E70" s="5"/>
    </row>
    <row r="71" spans="1:5" s="55" customFormat="1" hidden="1" x14ac:dyDescent="0.2">
      <c r="A71" s="42">
        <v>1004</v>
      </c>
      <c r="B71" s="80" t="s">
        <v>65</v>
      </c>
      <c r="C71" s="43">
        <v>0</v>
      </c>
      <c r="D71" s="43">
        <v>0</v>
      </c>
      <c r="E71" s="5"/>
    </row>
    <row r="72" spans="1:5" s="55" customFormat="1" ht="51" hidden="1" x14ac:dyDescent="0.2">
      <c r="A72" s="42">
        <v>1004</v>
      </c>
      <c r="B72" s="80" t="s">
        <v>91</v>
      </c>
      <c r="C72" s="43">
        <v>0</v>
      </c>
      <c r="D72" s="43">
        <v>0</v>
      </c>
      <c r="E72" s="5"/>
    </row>
    <row r="73" spans="1:5" s="55" customFormat="1" ht="51" hidden="1" x14ac:dyDescent="0.2">
      <c r="A73" s="42">
        <v>1004</v>
      </c>
      <c r="B73" s="80" t="s">
        <v>91</v>
      </c>
      <c r="C73" s="43">
        <v>0</v>
      </c>
      <c r="D73" s="43">
        <v>0</v>
      </c>
      <c r="E73" s="5"/>
    </row>
    <row r="74" spans="1:5" s="55" customFormat="1" hidden="1" x14ac:dyDescent="0.2">
      <c r="A74" s="42">
        <v>1004</v>
      </c>
      <c r="B74" s="80" t="s">
        <v>89</v>
      </c>
      <c r="C74" s="43">
        <v>0</v>
      </c>
      <c r="D74" s="43">
        <v>0</v>
      </c>
      <c r="E74" s="5"/>
    </row>
    <row r="75" spans="1:5" s="55" customFormat="1" hidden="1" x14ac:dyDescent="0.2">
      <c r="A75" s="42">
        <v>1004</v>
      </c>
      <c r="B75" s="80" t="s">
        <v>90</v>
      </c>
      <c r="C75" s="43">
        <v>0</v>
      </c>
      <c r="D75" s="43">
        <v>0</v>
      </c>
      <c r="E75" s="5"/>
    </row>
    <row r="76" spans="1:5" s="55" customFormat="1" hidden="1" x14ac:dyDescent="0.2">
      <c r="A76" s="42" t="s">
        <v>123</v>
      </c>
      <c r="B76" s="80" t="s">
        <v>64</v>
      </c>
      <c r="C76" s="43" t="e">
        <f t="shared" ref="C76:D78" si="0">C77</f>
        <v>#REF!</v>
      </c>
      <c r="D76" s="43" t="e">
        <f t="shared" si="0"/>
        <v>#REF!</v>
      </c>
      <c r="E76" s="5"/>
    </row>
    <row r="77" spans="1:5" s="55" customFormat="1" ht="25.5" hidden="1" x14ac:dyDescent="0.2">
      <c r="A77" s="42" t="s">
        <v>123</v>
      </c>
      <c r="B77" s="80" t="s">
        <v>130</v>
      </c>
      <c r="C77" s="43" t="e">
        <f>C78+C82</f>
        <v>#REF!</v>
      </c>
      <c r="D77" s="43" t="e">
        <f>D78+D82</f>
        <v>#REF!</v>
      </c>
      <c r="E77" s="5"/>
    </row>
    <row r="78" spans="1:5" s="55" customFormat="1" hidden="1" x14ac:dyDescent="0.2">
      <c r="A78" s="42" t="s">
        <v>123</v>
      </c>
      <c r="B78" s="80" t="s">
        <v>140</v>
      </c>
      <c r="C78" s="43" t="e">
        <f t="shared" si="0"/>
        <v>#REF!</v>
      </c>
      <c r="D78" s="43" t="e">
        <f t="shared" si="0"/>
        <v>#REF!</v>
      </c>
      <c r="E78" s="5"/>
    </row>
    <row r="79" spans="1:5" s="55" customFormat="1" ht="51" hidden="1" x14ac:dyDescent="0.2">
      <c r="A79" s="42">
        <v>1004</v>
      </c>
      <c r="B79" s="80" t="s">
        <v>142</v>
      </c>
      <c r="C79" s="43" t="e">
        <f>C80</f>
        <v>#REF!</v>
      </c>
      <c r="D79" s="43" t="e">
        <f>D80</f>
        <v>#REF!</v>
      </c>
      <c r="E79" s="5"/>
    </row>
    <row r="80" spans="1:5" s="55" customFormat="1" ht="25.5" hidden="1" x14ac:dyDescent="0.2">
      <c r="A80" s="42" t="s">
        <v>123</v>
      </c>
      <c r="B80" s="80" t="s">
        <v>133</v>
      </c>
      <c r="C80" s="43" t="e">
        <f>C81</f>
        <v>#REF!</v>
      </c>
      <c r="D80" s="43" t="e">
        <f>D81</f>
        <v>#REF!</v>
      </c>
      <c r="E80" s="5"/>
    </row>
    <row r="81" spans="1:5" s="55" customFormat="1" hidden="1" x14ac:dyDescent="0.2">
      <c r="A81" s="42" t="s">
        <v>123</v>
      </c>
      <c r="B81" s="80" t="s">
        <v>134</v>
      </c>
      <c r="C81" s="43" t="e">
        <f>Ведом!#REF!</f>
        <v>#REF!</v>
      </c>
      <c r="D81" s="43" t="e">
        <f>Ведом!#REF!</f>
        <v>#REF!</v>
      </c>
      <c r="E81" s="5"/>
    </row>
    <row r="82" spans="1:5" s="55" customFormat="1" ht="54" hidden="1" customHeight="1" x14ac:dyDescent="0.2">
      <c r="A82" s="42" t="s">
        <v>123</v>
      </c>
      <c r="B82" s="80" t="s">
        <v>127</v>
      </c>
      <c r="C82" s="43" t="e">
        <f t="shared" ref="C82:D84" si="1">C83</f>
        <v>#REF!</v>
      </c>
      <c r="D82" s="43" t="e">
        <f t="shared" si="1"/>
        <v>#REF!</v>
      </c>
      <c r="E82" s="5"/>
    </row>
    <row r="83" spans="1:5" s="55" customFormat="1" ht="38.25" hidden="1" x14ac:dyDescent="0.2">
      <c r="A83" s="42">
        <v>1004</v>
      </c>
      <c r="B83" s="80" t="s">
        <v>88</v>
      </c>
      <c r="C83" s="43" t="e">
        <f t="shared" si="1"/>
        <v>#REF!</v>
      </c>
      <c r="D83" s="43" t="e">
        <f t="shared" si="1"/>
        <v>#REF!</v>
      </c>
      <c r="E83" s="5"/>
    </row>
    <row r="84" spans="1:5" s="55" customFormat="1" ht="25.5" hidden="1" x14ac:dyDescent="0.2">
      <c r="A84" s="42" t="s">
        <v>123</v>
      </c>
      <c r="B84" s="80" t="s">
        <v>133</v>
      </c>
      <c r="C84" s="43" t="e">
        <f t="shared" si="1"/>
        <v>#REF!</v>
      </c>
      <c r="D84" s="43" t="e">
        <f t="shared" si="1"/>
        <v>#REF!</v>
      </c>
      <c r="E84" s="5"/>
    </row>
    <row r="85" spans="1:5" s="55" customFormat="1" ht="13.5" hidden="1" customHeight="1" x14ac:dyDescent="0.2">
      <c r="A85" s="42" t="s">
        <v>123</v>
      </c>
      <c r="B85" s="80" t="s">
        <v>134</v>
      </c>
      <c r="C85" s="43" t="e">
        <f>Ведом!#REF!</f>
        <v>#REF!</v>
      </c>
      <c r="D85" s="43" t="e">
        <f>Ведом!#REF!</f>
        <v>#REF!</v>
      </c>
      <c r="E85" s="5"/>
    </row>
    <row r="86" spans="1:5" s="55" customFormat="1" x14ac:dyDescent="0.2">
      <c r="A86" s="54">
        <f>Ведом!C133</f>
        <v>1006</v>
      </c>
      <c r="B86" s="80" t="s">
        <v>146</v>
      </c>
      <c r="C86" s="43">
        <f>Ведом!F133</f>
        <v>727.98699999999997</v>
      </c>
      <c r="D86" s="43">
        <f>Ведом!G133</f>
        <v>581.96</v>
      </c>
      <c r="E86" s="5"/>
    </row>
    <row r="87" spans="1:5" ht="38.25" hidden="1" x14ac:dyDescent="0.2">
      <c r="A87" s="54">
        <v>1006</v>
      </c>
      <c r="B87" s="80" t="s">
        <v>145</v>
      </c>
      <c r="C87" s="43" t="e">
        <f t="shared" ref="C87:D88" si="2">C88</f>
        <v>#REF!</v>
      </c>
      <c r="D87" s="43" t="e">
        <f t="shared" si="2"/>
        <v>#REF!</v>
      </c>
      <c r="E87" s="5"/>
    </row>
    <row r="88" spans="1:5" ht="25.5" hidden="1" x14ac:dyDescent="0.2">
      <c r="A88" s="54">
        <v>1006</v>
      </c>
      <c r="B88" s="53" t="s">
        <v>144</v>
      </c>
      <c r="C88" s="43" t="e">
        <f t="shared" si="2"/>
        <v>#REF!</v>
      </c>
      <c r="D88" s="43" t="e">
        <f t="shared" si="2"/>
        <v>#REF!</v>
      </c>
      <c r="E88" s="5"/>
    </row>
    <row r="89" spans="1:5" ht="25.5" hidden="1" x14ac:dyDescent="0.2">
      <c r="A89" s="54">
        <v>1006</v>
      </c>
      <c r="B89" s="80" t="str">
        <f>Ведом!B139</f>
        <v>Предоставление субсидий бюджетным, автономным учреждениям и иным некоммерческим организациям</v>
      </c>
      <c r="C89" s="43" t="e">
        <f>#REF!</f>
        <v>#REF!</v>
      </c>
      <c r="D89" s="43" t="e">
        <f>#REF!</f>
        <v>#REF!</v>
      </c>
      <c r="E89" s="5"/>
    </row>
    <row r="90" spans="1:5" x14ac:dyDescent="0.2">
      <c r="A90" s="38" t="s">
        <v>28</v>
      </c>
      <c r="B90" s="79" t="s">
        <v>92</v>
      </c>
      <c r="C90" s="41">
        <f>C91</f>
        <v>4370.473</v>
      </c>
      <c r="D90" s="41">
        <f>D91</f>
        <v>0</v>
      </c>
      <c r="E90" s="5"/>
    </row>
    <row r="91" spans="1:5" s="55" customFormat="1" x14ac:dyDescent="0.2">
      <c r="A91" s="42">
        <v>1101</v>
      </c>
      <c r="B91" s="80" t="s">
        <v>93</v>
      </c>
      <c r="C91" s="43">
        <f>Ведом!F145</f>
        <v>4370.473</v>
      </c>
      <c r="D91" s="43">
        <f>Ведом!G145</f>
        <v>0</v>
      </c>
      <c r="E91" s="5"/>
    </row>
    <row r="92" spans="1:5" x14ac:dyDescent="0.2">
      <c r="A92" s="38">
        <v>1200</v>
      </c>
      <c r="B92" s="79" t="s">
        <v>113</v>
      </c>
      <c r="C92" s="41">
        <f>C93</f>
        <v>2813.6309999999999</v>
      </c>
      <c r="D92" s="41">
        <v>0</v>
      </c>
      <c r="E92" s="5"/>
    </row>
    <row r="93" spans="1:5" s="55" customFormat="1" x14ac:dyDescent="0.2">
      <c r="A93" s="42">
        <v>1202</v>
      </c>
      <c r="B93" s="80" t="s">
        <v>114</v>
      </c>
      <c r="C93" s="43">
        <f>Ведом!F350</f>
        <v>2813.6309999999999</v>
      </c>
      <c r="D93" s="43">
        <f>Ведом!G350</f>
        <v>0</v>
      </c>
      <c r="E93" s="5"/>
    </row>
    <row r="94" spans="1:5" x14ac:dyDescent="0.2">
      <c r="A94" s="38" t="s">
        <v>16</v>
      </c>
      <c r="B94" s="79" t="s">
        <v>170</v>
      </c>
      <c r="C94" s="41">
        <f>C95</f>
        <v>1652.8030000000001</v>
      </c>
      <c r="D94" s="41">
        <v>0</v>
      </c>
      <c r="E94" s="5"/>
    </row>
    <row r="95" spans="1:5" s="55" customFormat="1" x14ac:dyDescent="0.2">
      <c r="A95" s="42">
        <v>1301</v>
      </c>
      <c r="B95" s="80" t="s">
        <v>164</v>
      </c>
      <c r="C95" s="43">
        <f>Ведом!F47</f>
        <v>1652.8030000000001</v>
      </c>
      <c r="D95" s="43">
        <v>0</v>
      </c>
      <c r="E95" s="5"/>
    </row>
    <row r="96" spans="1:5" ht="25.5" x14ac:dyDescent="0.2">
      <c r="A96" s="38" t="s">
        <v>17</v>
      </c>
      <c r="B96" s="79" t="s">
        <v>171</v>
      </c>
      <c r="C96" s="41">
        <f>C97+C98</f>
        <v>38378.866999999998</v>
      </c>
      <c r="D96" s="41">
        <f>D97+D98</f>
        <v>363</v>
      </c>
      <c r="E96" s="5"/>
    </row>
    <row r="97" spans="1:5" s="55" customFormat="1" ht="25.5" x14ac:dyDescent="0.2">
      <c r="A97" s="42">
        <v>1401</v>
      </c>
      <c r="B97" s="80" t="s">
        <v>62</v>
      </c>
      <c r="C97" s="43">
        <f>Ведом!F51</f>
        <v>22354.745999999999</v>
      </c>
      <c r="D97" s="43">
        <f>Ведом!G51</f>
        <v>363</v>
      </c>
      <c r="E97" s="5"/>
    </row>
    <row r="98" spans="1:5" s="55" customFormat="1" x14ac:dyDescent="0.2">
      <c r="A98" s="42">
        <v>1403</v>
      </c>
      <c r="B98" s="80" t="s">
        <v>163</v>
      </c>
      <c r="C98" s="43">
        <f>Ведом!F55</f>
        <v>16024.120999999999</v>
      </c>
      <c r="D98" s="43">
        <f>Ведом!G55</f>
        <v>0</v>
      </c>
      <c r="E98" s="5"/>
    </row>
    <row r="99" spans="1:5" ht="12.75" customHeight="1" x14ac:dyDescent="0.2">
      <c r="A99" s="176" t="s">
        <v>8</v>
      </c>
      <c r="B99" s="177"/>
      <c r="C99" s="41">
        <f>C14+C30+C35+C39+C41+C53+C55+C90+C92+C94+C96</f>
        <v>333646.14600000007</v>
      </c>
      <c r="D99" s="41">
        <f>D14+D30+D35+D39+D41+D53+D55+D90+D92+D94+D96</f>
        <v>67451.513000000006</v>
      </c>
      <c r="E99" s="5" t="s">
        <v>209</v>
      </c>
    </row>
    <row r="100" spans="1:5" hidden="1" x14ac:dyDescent="0.2">
      <c r="A100" s="42">
        <v>0</v>
      </c>
      <c r="B100" s="80" t="s">
        <v>116</v>
      </c>
      <c r="C100" s="43">
        <v>0</v>
      </c>
      <c r="D100" s="43">
        <v>0</v>
      </c>
      <c r="E100" s="5"/>
    </row>
    <row r="101" spans="1:5" hidden="1" x14ac:dyDescent="0.2">
      <c r="A101" s="42">
        <v>0</v>
      </c>
      <c r="B101" s="80" t="s">
        <v>116</v>
      </c>
      <c r="C101" s="43">
        <v>0</v>
      </c>
      <c r="D101" s="43">
        <v>0</v>
      </c>
      <c r="E101" s="5"/>
    </row>
    <row r="102" spans="1:5" hidden="1" x14ac:dyDescent="0.2">
      <c r="A102" s="42">
        <v>0</v>
      </c>
      <c r="B102" s="80" t="s">
        <v>116</v>
      </c>
      <c r="C102" s="43">
        <v>0</v>
      </c>
      <c r="D102" s="43">
        <v>0</v>
      </c>
      <c r="E102" s="5"/>
    </row>
    <row r="103" spans="1:5" hidden="1" x14ac:dyDescent="0.2">
      <c r="A103" s="42">
        <v>0</v>
      </c>
      <c r="B103" s="80" t="s">
        <v>116</v>
      </c>
      <c r="C103" s="43">
        <v>0</v>
      </c>
      <c r="D103" s="43">
        <v>0</v>
      </c>
      <c r="E103" s="5"/>
    </row>
    <row r="104" spans="1:5" hidden="1" x14ac:dyDescent="0.2">
      <c r="A104" s="42">
        <v>0</v>
      </c>
      <c r="B104" s="80" t="s">
        <v>116</v>
      </c>
      <c r="C104" s="43">
        <v>0</v>
      </c>
      <c r="D104" s="43">
        <v>0</v>
      </c>
      <c r="E104" s="5"/>
    </row>
    <row r="105" spans="1:5" hidden="1" x14ac:dyDescent="0.2">
      <c r="A105" s="42">
        <v>0</v>
      </c>
      <c r="B105" s="80" t="s">
        <v>116</v>
      </c>
      <c r="C105" s="43">
        <v>0</v>
      </c>
      <c r="D105" s="43">
        <v>0</v>
      </c>
      <c r="E105" s="5"/>
    </row>
    <row r="106" spans="1:5" hidden="1" x14ac:dyDescent="0.2">
      <c r="A106" s="42">
        <v>0</v>
      </c>
      <c r="B106" s="80" t="s">
        <v>116</v>
      </c>
      <c r="C106" s="43">
        <v>0</v>
      </c>
      <c r="D106" s="43">
        <v>0</v>
      </c>
      <c r="E106" s="5"/>
    </row>
    <row r="107" spans="1:5" hidden="1" x14ac:dyDescent="0.2">
      <c r="A107" s="42">
        <v>0</v>
      </c>
      <c r="B107" s="80" t="s">
        <v>116</v>
      </c>
      <c r="C107" s="43">
        <v>0</v>
      </c>
      <c r="D107" s="43">
        <v>0</v>
      </c>
      <c r="E107" s="5"/>
    </row>
    <row r="108" spans="1:5" hidden="1" x14ac:dyDescent="0.2">
      <c r="A108" s="42">
        <v>0</v>
      </c>
      <c r="B108" s="80" t="s">
        <v>116</v>
      </c>
      <c r="C108" s="43">
        <v>0</v>
      </c>
      <c r="D108" s="43">
        <v>0</v>
      </c>
      <c r="E108" s="5"/>
    </row>
    <row r="109" spans="1:5" hidden="1" x14ac:dyDescent="0.2">
      <c r="A109" s="42">
        <v>0</v>
      </c>
      <c r="B109" s="80" t="s">
        <v>116</v>
      </c>
      <c r="C109" s="43">
        <v>0</v>
      </c>
      <c r="D109" s="43">
        <v>0</v>
      </c>
      <c r="E109" s="5"/>
    </row>
    <row r="110" spans="1:5" hidden="1" x14ac:dyDescent="0.2">
      <c r="A110" s="42">
        <v>0</v>
      </c>
      <c r="B110" s="80" t="s">
        <v>116</v>
      </c>
      <c r="C110" s="43">
        <v>0</v>
      </c>
      <c r="D110" s="43">
        <v>0</v>
      </c>
      <c r="E110" s="5"/>
    </row>
    <row r="111" spans="1:5" x14ac:dyDescent="0.2">
      <c r="C111" s="75"/>
    </row>
    <row r="113" spans="1:11" s="13" customFormat="1" ht="71.650000000000006" customHeight="1" x14ac:dyDescent="0.2">
      <c r="A113" s="44"/>
      <c r="B113" s="83"/>
      <c r="C113" s="45"/>
      <c r="D113" s="46"/>
      <c r="G113" s="6"/>
      <c r="K113" s="6"/>
    </row>
    <row r="114" spans="1:11" s="13" customFormat="1" x14ac:dyDescent="0.2">
      <c r="A114" s="44"/>
      <c r="B114" s="83"/>
      <c r="C114" s="45"/>
      <c r="D114" s="46"/>
      <c r="G114" s="6"/>
      <c r="K114" s="6"/>
    </row>
    <row r="115" spans="1:11" s="13" customFormat="1" x14ac:dyDescent="0.2">
      <c r="A115" s="44"/>
      <c r="B115" s="83"/>
      <c r="C115" s="45"/>
      <c r="D115" s="46"/>
      <c r="G115" s="6"/>
    </row>
    <row r="116" spans="1:11" s="13" customFormat="1" x14ac:dyDescent="0.2">
      <c r="A116" s="44"/>
      <c r="B116" s="83"/>
      <c r="C116" s="45"/>
      <c r="D116" s="46"/>
      <c r="G116" s="6"/>
    </row>
    <row r="117" spans="1:11" s="13" customFormat="1" x14ac:dyDescent="0.2">
      <c r="A117" s="44"/>
      <c r="B117" s="83"/>
      <c r="C117" s="45"/>
      <c r="D117" s="46"/>
    </row>
    <row r="118" spans="1:11" x14ac:dyDescent="0.2">
      <c r="B118" s="84"/>
      <c r="G118" s="13"/>
      <c r="K118" s="13"/>
    </row>
    <row r="119" spans="1:11" x14ac:dyDescent="0.2">
      <c r="B119" s="84"/>
      <c r="G119" s="13"/>
      <c r="K119" s="13"/>
    </row>
    <row r="120" spans="1:11" x14ac:dyDescent="0.2">
      <c r="B120" s="84"/>
      <c r="G120" s="13"/>
    </row>
    <row r="121" spans="1:11" x14ac:dyDescent="0.2">
      <c r="G121" s="13"/>
    </row>
  </sheetData>
  <sheetProtection selectLockedCells="1" selectUnlockedCells="1"/>
  <mergeCells count="6">
    <mergeCell ref="A1:E1"/>
    <mergeCell ref="A99:B99"/>
    <mergeCell ref="A9:D9"/>
    <mergeCell ref="A11:A13"/>
    <mergeCell ref="B11:B13"/>
    <mergeCell ref="C11:D12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2</xdr:row>
                <xdr:rowOff>0</xdr:rowOff>
              </from>
              <to>
                <xdr:col>28</xdr:col>
                <xdr:colOff>590550</xdr:colOff>
                <xdr:row>3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3"/>
  <sheetViews>
    <sheetView tabSelected="1" view="pageBreakPreview" zoomScaleSheetLayoutView="100" workbookViewId="0">
      <selection sqref="A1:F1"/>
    </sheetView>
  </sheetViews>
  <sheetFormatPr defaultColWidth="9.140625" defaultRowHeight="12.75" x14ac:dyDescent="0.2"/>
  <cols>
    <col min="1" max="1" width="82.140625" style="29" customWidth="1"/>
    <col min="2" max="2" width="14.85546875" style="29" customWidth="1"/>
    <col min="3" max="3" width="11" style="29" customWidth="1"/>
    <col min="4" max="4" width="12.28515625" style="146" customWidth="1"/>
    <col min="5" max="5" width="14.7109375" style="30" customWidth="1"/>
    <col min="6" max="6" width="2" style="7" customWidth="1"/>
    <col min="7" max="7" width="14.7109375" style="7" customWidth="1"/>
    <col min="8" max="16384" width="9.140625" style="7"/>
  </cols>
  <sheetData>
    <row r="1" spans="1:7" x14ac:dyDescent="0.2">
      <c r="A1" s="185" t="s">
        <v>218</v>
      </c>
      <c r="B1" s="185"/>
      <c r="C1" s="185"/>
      <c r="D1" s="185"/>
      <c r="E1" s="185"/>
      <c r="F1" s="185"/>
    </row>
    <row r="2" spans="1:7" s="8" customFormat="1" ht="14.25" x14ac:dyDescent="0.2">
      <c r="A2" s="23"/>
      <c r="B2" s="23"/>
      <c r="C2" s="23"/>
      <c r="D2" s="23"/>
      <c r="E2" s="23" t="s">
        <v>211</v>
      </c>
    </row>
    <row r="3" spans="1:7" s="1" customFormat="1" ht="14.25" x14ac:dyDescent="0.2">
      <c r="A3" s="23"/>
      <c r="B3" s="23"/>
      <c r="C3" s="23"/>
      <c r="D3" s="23"/>
      <c r="E3" s="24" t="s">
        <v>0</v>
      </c>
      <c r="F3" s="3"/>
      <c r="G3" s="2"/>
    </row>
    <row r="4" spans="1:7" s="1" customFormat="1" ht="14.25" x14ac:dyDescent="0.2">
      <c r="A4" s="23"/>
      <c r="B4" s="23"/>
      <c r="C4" s="23"/>
      <c r="D4" s="23"/>
      <c r="E4" s="24" t="s">
        <v>122</v>
      </c>
      <c r="F4" s="3"/>
      <c r="G4" s="2"/>
    </row>
    <row r="5" spans="1:7" s="1" customFormat="1" ht="14.25" x14ac:dyDescent="0.2">
      <c r="A5" s="23"/>
      <c r="B5" s="23"/>
      <c r="C5" s="23"/>
      <c r="D5" s="23"/>
      <c r="E5" s="24" t="s">
        <v>121</v>
      </c>
      <c r="F5" s="3"/>
      <c r="G5" s="2"/>
    </row>
    <row r="6" spans="1:7" s="1" customFormat="1" ht="14.25" x14ac:dyDescent="0.2">
      <c r="A6" s="22"/>
      <c r="B6" s="22"/>
      <c r="C6" s="22"/>
      <c r="D6" s="22"/>
      <c r="E6" s="128" t="s">
        <v>179</v>
      </c>
      <c r="F6" s="3"/>
      <c r="G6" s="2"/>
    </row>
    <row r="7" spans="1:7" s="1" customFormat="1" ht="8.65" customHeight="1" x14ac:dyDescent="0.2">
      <c r="A7" s="125"/>
      <c r="B7" s="128"/>
      <c r="C7" s="128"/>
      <c r="D7" s="160"/>
      <c r="E7" s="128"/>
      <c r="F7" s="3"/>
      <c r="G7" s="2"/>
    </row>
    <row r="8" spans="1:7" s="8" customFormat="1" ht="28.15" customHeight="1" x14ac:dyDescent="0.2">
      <c r="A8" s="186" t="s">
        <v>178</v>
      </c>
      <c r="B8" s="186"/>
      <c r="C8" s="186"/>
      <c r="D8" s="186"/>
      <c r="E8" s="186"/>
    </row>
    <row r="9" spans="1:7" s="8" customFormat="1" ht="14.25" x14ac:dyDescent="0.2">
      <c r="A9" s="25"/>
      <c r="B9" s="91"/>
      <c r="C9" s="91"/>
      <c r="D9" s="91"/>
      <c r="E9" s="22"/>
    </row>
    <row r="10" spans="1:7" s="8" customFormat="1" ht="14.25" customHeight="1" x14ac:dyDescent="0.2">
      <c r="A10" s="172" t="s">
        <v>10</v>
      </c>
      <c r="B10" s="189" t="s">
        <v>4</v>
      </c>
      <c r="C10" s="189" t="s">
        <v>5</v>
      </c>
      <c r="D10" s="187" t="s">
        <v>160</v>
      </c>
      <c r="E10" s="188"/>
    </row>
    <row r="11" spans="1:7" s="8" customFormat="1" ht="114" customHeight="1" x14ac:dyDescent="0.2">
      <c r="A11" s="172"/>
      <c r="B11" s="190"/>
      <c r="C11" s="190"/>
      <c r="D11" s="161" t="s">
        <v>6</v>
      </c>
      <c r="E11" s="26" t="s">
        <v>175</v>
      </c>
    </row>
    <row r="12" spans="1:7" ht="25.5" x14ac:dyDescent="0.2">
      <c r="A12" s="68" t="s">
        <v>180</v>
      </c>
      <c r="B12" s="68" t="str">
        <f>Ведом!D17</f>
        <v>0100000000</v>
      </c>
      <c r="C12" s="68"/>
      <c r="D12" s="69">
        <f>D13+D15+D22+D17+D20</f>
        <v>56313.305</v>
      </c>
      <c r="E12" s="69">
        <f>E13+E15+E22+E17+E20</f>
        <v>363</v>
      </c>
      <c r="F12" s="67"/>
      <c r="G12" s="67"/>
    </row>
    <row r="13" spans="1:7" ht="38.25" x14ac:dyDescent="0.2">
      <c r="A13" s="12" t="s">
        <v>46</v>
      </c>
      <c r="B13" s="12" t="s">
        <v>12</v>
      </c>
      <c r="C13" s="12">
        <v>100</v>
      </c>
      <c r="D13" s="58">
        <f>D14</f>
        <v>14460.048999999999</v>
      </c>
      <c r="E13" s="58">
        <f>E14</f>
        <v>0</v>
      </c>
    </row>
    <row r="14" spans="1:7" x14ac:dyDescent="0.2">
      <c r="A14" s="12" t="s">
        <v>98</v>
      </c>
      <c r="B14" s="12" t="s">
        <v>12</v>
      </c>
      <c r="C14" s="12">
        <v>110</v>
      </c>
      <c r="D14" s="58">
        <f>Ведом!F19+Ведом!F29</f>
        <v>14460.048999999999</v>
      </c>
      <c r="E14" s="58">
        <f>Ведом!G19+Ведом!G29</f>
        <v>0</v>
      </c>
    </row>
    <row r="15" spans="1:7" x14ac:dyDescent="0.2">
      <c r="A15" s="52" t="s">
        <v>48</v>
      </c>
      <c r="B15" s="12" t="s">
        <v>12</v>
      </c>
      <c r="C15" s="12">
        <v>200</v>
      </c>
      <c r="D15" s="58">
        <f>D16</f>
        <v>899.89599999999996</v>
      </c>
      <c r="E15" s="58">
        <f>E16</f>
        <v>0</v>
      </c>
    </row>
    <row r="16" spans="1:7" x14ac:dyDescent="0.2">
      <c r="A16" s="12" t="s">
        <v>49</v>
      </c>
      <c r="B16" s="12" t="s">
        <v>12</v>
      </c>
      <c r="C16" s="12">
        <v>240</v>
      </c>
      <c r="D16" s="58">
        <f>Ведом!F21+Ведом!F31+Ведом!F37</f>
        <v>899.89599999999996</v>
      </c>
      <c r="E16" s="58">
        <f>Ведом!G21+Ведом!G31+Ведом!G37</f>
        <v>0</v>
      </c>
    </row>
    <row r="17" spans="1:7" x14ac:dyDescent="0.2">
      <c r="A17" s="12" t="s">
        <v>57</v>
      </c>
      <c r="B17" s="12" t="s">
        <v>12</v>
      </c>
      <c r="C17" s="12">
        <v>500</v>
      </c>
      <c r="D17" s="58">
        <f>D18+D19</f>
        <v>39300.353999999999</v>
      </c>
      <c r="E17" s="58">
        <f>E18+E19</f>
        <v>363</v>
      </c>
    </row>
    <row r="18" spans="1:7" x14ac:dyDescent="0.2">
      <c r="A18" s="12" t="s">
        <v>63</v>
      </c>
      <c r="B18" s="12" t="s">
        <v>12</v>
      </c>
      <c r="C18" s="12">
        <v>510</v>
      </c>
      <c r="D18" s="58">
        <f>Ведом!F54</f>
        <v>22354.745999999999</v>
      </c>
      <c r="E18" s="58">
        <f>Ведом!G54+Ведом!G58</f>
        <v>363</v>
      </c>
    </row>
    <row r="19" spans="1:7" x14ac:dyDescent="0.2">
      <c r="A19" s="12" t="s">
        <v>58</v>
      </c>
      <c r="B19" s="12" t="s">
        <v>12</v>
      </c>
      <c r="C19" s="12">
        <v>540</v>
      </c>
      <c r="D19" s="58">
        <f>Ведом!F46+Ведом!F58</f>
        <v>16945.608</v>
      </c>
      <c r="E19" s="58">
        <f>Ведом!G46</f>
        <v>0</v>
      </c>
    </row>
    <row r="20" spans="1:7" x14ac:dyDescent="0.2">
      <c r="A20" s="12" t="s">
        <v>60</v>
      </c>
      <c r="B20" s="12" t="s">
        <v>12</v>
      </c>
      <c r="C20" s="12">
        <v>700</v>
      </c>
      <c r="D20" s="58">
        <f>D21</f>
        <v>1652.8030000000001</v>
      </c>
      <c r="E20" s="58">
        <f>E21</f>
        <v>0</v>
      </c>
    </row>
    <row r="21" spans="1:7" x14ac:dyDescent="0.2">
      <c r="A21" s="12" t="s">
        <v>61</v>
      </c>
      <c r="B21" s="12" t="s">
        <v>12</v>
      </c>
      <c r="C21" s="12">
        <v>730</v>
      </c>
      <c r="D21" s="58">
        <f>Ведом!F50</f>
        <v>1652.8030000000001</v>
      </c>
      <c r="E21" s="58">
        <f>Ведом!G50</f>
        <v>0</v>
      </c>
    </row>
    <row r="22" spans="1:7" x14ac:dyDescent="0.2">
      <c r="A22" s="12" t="s">
        <v>50</v>
      </c>
      <c r="B22" s="12" t="s">
        <v>12</v>
      </c>
      <c r="C22" s="12">
        <v>800</v>
      </c>
      <c r="D22" s="58">
        <f>D23</f>
        <v>0.20300000000000001</v>
      </c>
      <c r="E22" s="58">
        <f>E23</f>
        <v>0</v>
      </c>
    </row>
    <row r="23" spans="1:7" x14ac:dyDescent="0.2">
      <c r="A23" s="12" t="s">
        <v>51</v>
      </c>
      <c r="B23" s="12" t="s">
        <v>12</v>
      </c>
      <c r="C23" s="12">
        <v>850</v>
      </c>
      <c r="D23" s="58">
        <f>Ведом!F33</f>
        <v>0.20300000000000001</v>
      </c>
      <c r="E23" s="58">
        <f>Ведом!G33</f>
        <v>0</v>
      </c>
    </row>
    <row r="24" spans="1:7" ht="25.5" x14ac:dyDescent="0.2">
      <c r="A24" s="68" t="s">
        <v>181</v>
      </c>
      <c r="B24" s="68" t="str">
        <f>Ведом!D61</f>
        <v>0200000000</v>
      </c>
      <c r="C24" s="68"/>
      <c r="D24" s="69">
        <f>D25+D27+D31+D33+D29</f>
        <v>35379.165000000001</v>
      </c>
      <c r="E24" s="69">
        <f>E25+E27+E31+E33+E29</f>
        <v>30167.886999999999</v>
      </c>
      <c r="G24" s="144"/>
    </row>
    <row r="25" spans="1:7" ht="38.25" x14ac:dyDescent="0.2">
      <c r="A25" s="12" t="s">
        <v>46</v>
      </c>
      <c r="B25" s="12" t="s">
        <v>19</v>
      </c>
      <c r="C25" s="12">
        <v>100</v>
      </c>
      <c r="D25" s="58">
        <f>D26</f>
        <v>1970.135</v>
      </c>
      <c r="E25" s="58">
        <f>E26</f>
        <v>0</v>
      </c>
    </row>
    <row r="26" spans="1:7" x14ac:dyDescent="0.2">
      <c r="A26" s="12" t="s">
        <v>98</v>
      </c>
      <c r="B26" s="12" t="s">
        <v>19</v>
      </c>
      <c r="C26" s="12">
        <v>110</v>
      </c>
      <c r="D26" s="58">
        <f>Ведом!F63</f>
        <v>1970.135</v>
      </c>
      <c r="E26" s="58">
        <f>Ведом!G63</f>
        <v>0</v>
      </c>
    </row>
    <row r="27" spans="1:7" x14ac:dyDescent="0.2">
      <c r="A27" s="52" t="s">
        <v>48</v>
      </c>
      <c r="B27" s="12" t="s">
        <v>19</v>
      </c>
      <c r="C27" s="12">
        <v>200</v>
      </c>
      <c r="D27" s="58">
        <f>D28</f>
        <v>3911.4949999999999</v>
      </c>
      <c r="E27" s="58">
        <f>E28</f>
        <v>1045.154</v>
      </c>
    </row>
    <row r="28" spans="1:7" x14ac:dyDescent="0.2">
      <c r="A28" s="12" t="s">
        <v>49</v>
      </c>
      <c r="B28" s="12" t="s">
        <v>19</v>
      </c>
      <c r="C28" s="12">
        <v>240</v>
      </c>
      <c r="D28" s="58">
        <f>Ведом!F65+Ведом!F99+Ведом!F85+Ведом!F107</f>
        <v>3911.4949999999999</v>
      </c>
      <c r="E28" s="58">
        <f>Ведом!G65+Ведом!G99+Ведом!G85+Ведом!G107</f>
        <v>1045.154</v>
      </c>
    </row>
    <row r="29" spans="1:7" x14ac:dyDescent="0.2">
      <c r="A29" s="12" t="s">
        <v>85</v>
      </c>
      <c r="B29" s="12" t="s">
        <v>19</v>
      </c>
      <c r="C29" s="12">
        <v>300</v>
      </c>
      <c r="D29" s="58">
        <f>D30</f>
        <v>1735.2539999999999</v>
      </c>
      <c r="E29" s="58">
        <f>E30</f>
        <v>1732.962</v>
      </c>
    </row>
    <row r="30" spans="1:7" x14ac:dyDescent="0.2">
      <c r="A30" s="12" t="s">
        <v>86</v>
      </c>
      <c r="B30" s="12" t="s">
        <v>19</v>
      </c>
      <c r="C30" s="12">
        <v>320</v>
      </c>
      <c r="D30" s="58">
        <f>Ведом!F122+Ведом!F67</f>
        <v>1735.2539999999999</v>
      </c>
      <c r="E30" s="58">
        <f>Ведом!G122+Ведом!G67</f>
        <v>1732.962</v>
      </c>
    </row>
    <row r="31" spans="1:7" x14ac:dyDescent="0.2">
      <c r="A31" s="12" t="s">
        <v>89</v>
      </c>
      <c r="B31" s="12" t="s">
        <v>19</v>
      </c>
      <c r="C31" s="12">
        <v>400</v>
      </c>
      <c r="D31" s="58">
        <f>D32</f>
        <v>27389.771000000001</v>
      </c>
      <c r="E31" s="58">
        <f>E32</f>
        <v>27389.771000000001</v>
      </c>
    </row>
    <row r="32" spans="1:7" x14ac:dyDescent="0.2">
      <c r="A32" s="12" t="s">
        <v>134</v>
      </c>
      <c r="B32" s="12" t="s">
        <v>19</v>
      </c>
      <c r="C32" s="12">
        <v>410</v>
      </c>
      <c r="D32" s="58">
        <f>Ведом!F132</f>
        <v>27389.771000000001</v>
      </c>
      <c r="E32" s="58">
        <f>Ведом!G132</f>
        <v>27389.771000000001</v>
      </c>
    </row>
    <row r="33" spans="1:7" x14ac:dyDescent="0.2">
      <c r="A33" s="12" t="s">
        <v>50</v>
      </c>
      <c r="B33" s="12" t="s">
        <v>19</v>
      </c>
      <c r="C33" s="12">
        <v>800</v>
      </c>
      <c r="D33" s="58">
        <f>D34</f>
        <v>372.51</v>
      </c>
      <c r="E33" s="58">
        <f>E34</f>
        <v>0</v>
      </c>
    </row>
    <row r="34" spans="1:7" x14ac:dyDescent="0.2">
      <c r="A34" s="12" t="s">
        <v>51</v>
      </c>
      <c r="B34" s="12" t="s">
        <v>19</v>
      </c>
      <c r="C34" s="12">
        <v>850</v>
      </c>
      <c r="D34" s="58">
        <f>Ведом!F69</f>
        <v>372.51</v>
      </c>
      <c r="E34" s="58">
        <f>Ведом!G69</f>
        <v>0</v>
      </c>
    </row>
    <row r="35" spans="1:7" ht="41.25" customHeight="1" x14ac:dyDescent="0.2">
      <c r="A35" s="68" t="s">
        <v>188</v>
      </c>
      <c r="B35" s="68" t="str">
        <f>Ведом!D243</f>
        <v>0300000000</v>
      </c>
      <c r="C35" s="68"/>
      <c r="D35" s="69">
        <f>D36+D38+D40</f>
        <v>12199.630999999999</v>
      </c>
      <c r="E35" s="69">
        <f>E36+E38+E40</f>
        <v>7648.5749999999998</v>
      </c>
    </row>
    <row r="36" spans="1:7" ht="38.25" x14ac:dyDescent="0.2">
      <c r="A36" s="12" t="s">
        <v>46</v>
      </c>
      <c r="B36" s="12" t="s">
        <v>34</v>
      </c>
      <c r="C36" s="12">
        <v>100</v>
      </c>
      <c r="D36" s="58">
        <f>D37</f>
        <v>7543.0320000000002</v>
      </c>
      <c r="E36" s="58">
        <f>E37</f>
        <v>3154.5549999999998</v>
      </c>
    </row>
    <row r="37" spans="1:7" x14ac:dyDescent="0.2">
      <c r="A37" s="12" t="s">
        <v>47</v>
      </c>
      <c r="B37" s="12" t="s">
        <v>34</v>
      </c>
      <c r="C37" s="12">
        <v>120</v>
      </c>
      <c r="D37" s="58">
        <f>Ведом!F250</f>
        <v>7543.0320000000002</v>
      </c>
      <c r="E37" s="58">
        <f>Ведом!G250</f>
        <v>3154.5549999999998</v>
      </c>
    </row>
    <row r="38" spans="1:7" x14ac:dyDescent="0.2">
      <c r="A38" s="52" t="s">
        <v>48</v>
      </c>
      <c r="B38" s="12" t="s">
        <v>34</v>
      </c>
      <c r="C38" s="12">
        <v>200</v>
      </c>
      <c r="D38" s="58">
        <f>D39</f>
        <v>721.05399999999997</v>
      </c>
      <c r="E38" s="58">
        <f>E39</f>
        <v>558.47500000000002</v>
      </c>
    </row>
    <row r="39" spans="1:7" x14ac:dyDescent="0.2">
      <c r="A39" s="12" t="s">
        <v>49</v>
      </c>
      <c r="B39" s="12" t="s">
        <v>34</v>
      </c>
      <c r="C39" s="12">
        <v>240</v>
      </c>
      <c r="D39" s="58">
        <f>Ведом!F252</f>
        <v>721.05399999999997</v>
      </c>
      <c r="E39" s="58">
        <f>Ведом!G252</f>
        <v>558.47500000000002</v>
      </c>
    </row>
    <row r="40" spans="1:7" x14ac:dyDescent="0.2">
      <c r="A40" s="12" t="s">
        <v>50</v>
      </c>
      <c r="B40" s="12" t="s">
        <v>34</v>
      </c>
      <c r="C40" s="12">
        <v>800</v>
      </c>
      <c r="D40" s="58">
        <f>D41</f>
        <v>3935.5450000000001</v>
      </c>
      <c r="E40" s="58">
        <f>E41</f>
        <v>3935.5450000000001</v>
      </c>
    </row>
    <row r="41" spans="1:7" ht="25.5" x14ac:dyDescent="0.2">
      <c r="A41" s="12" t="s">
        <v>104</v>
      </c>
      <c r="B41" s="12" t="s">
        <v>34</v>
      </c>
      <c r="C41" s="12">
        <v>810</v>
      </c>
      <c r="D41" s="58">
        <f>Ведом!F267</f>
        <v>3935.5450000000001</v>
      </c>
      <c r="E41" s="58">
        <f>Ведом!G267</f>
        <v>3935.5450000000001</v>
      </c>
    </row>
    <row r="42" spans="1:7" ht="51" x14ac:dyDescent="0.2">
      <c r="A42" s="68" t="s">
        <v>182</v>
      </c>
      <c r="B42" s="68" t="str">
        <f>Ведом!D70</f>
        <v>0400000000</v>
      </c>
      <c r="C42" s="73"/>
      <c r="D42" s="123">
        <f>D43</f>
        <v>28038.154999999999</v>
      </c>
      <c r="E42" s="123">
        <f>E43</f>
        <v>0</v>
      </c>
    </row>
    <row r="43" spans="1:7" ht="25.5" x14ac:dyDescent="0.2">
      <c r="A43" s="12" t="s">
        <v>69</v>
      </c>
      <c r="B43" s="12" t="s">
        <v>20</v>
      </c>
      <c r="C43" s="74">
        <v>600</v>
      </c>
      <c r="D43" s="11">
        <f>D44</f>
        <v>28038.154999999999</v>
      </c>
      <c r="E43" s="11">
        <f>E44</f>
        <v>0</v>
      </c>
    </row>
    <row r="44" spans="1:7" x14ac:dyDescent="0.2">
      <c r="A44" s="12" t="s">
        <v>70</v>
      </c>
      <c r="B44" s="12" t="s">
        <v>20</v>
      </c>
      <c r="C44" s="74">
        <v>620</v>
      </c>
      <c r="D44" s="11">
        <f>Ведом!F72</f>
        <v>28038.154999999999</v>
      </c>
      <c r="E44" s="11">
        <f>Ведом!G72</f>
        <v>0</v>
      </c>
    </row>
    <row r="45" spans="1:7" ht="25.5" x14ac:dyDescent="0.2">
      <c r="A45" s="68" t="s">
        <v>196</v>
      </c>
      <c r="B45" s="68" t="str">
        <f>Ведом!D109</f>
        <v>0500000000</v>
      </c>
      <c r="C45" s="68"/>
      <c r="D45" s="21">
        <f>D46</f>
        <v>47052.834000000003</v>
      </c>
      <c r="E45" s="21">
        <f>E46</f>
        <v>394.44500000000005</v>
      </c>
      <c r="G45" s="144"/>
    </row>
    <row r="46" spans="1:7" ht="25.5" x14ac:dyDescent="0.2">
      <c r="A46" s="12" t="s">
        <v>69</v>
      </c>
      <c r="B46" s="12" t="s">
        <v>24</v>
      </c>
      <c r="C46" s="14">
        <v>600</v>
      </c>
      <c r="D46" s="65">
        <f>D47</f>
        <v>47052.834000000003</v>
      </c>
      <c r="E46" s="65">
        <f>E47</f>
        <v>394.44500000000005</v>
      </c>
    </row>
    <row r="47" spans="1:7" x14ac:dyDescent="0.2">
      <c r="A47" s="12" t="s">
        <v>70</v>
      </c>
      <c r="B47" s="12" t="s">
        <v>24</v>
      </c>
      <c r="C47" s="14">
        <v>620</v>
      </c>
      <c r="D47" s="65">
        <f>Ведом!F111+Ведом!F115+Ведом!F153</f>
        <v>47052.834000000003</v>
      </c>
      <c r="E47" s="65">
        <f>Ведом!G111+Ведом!G115+Ведом!G153</f>
        <v>394.44500000000005</v>
      </c>
    </row>
    <row r="48" spans="1:7" ht="40.9" customHeight="1" x14ac:dyDescent="0.2">
      <c r="A48" s="68" t="s">
        <v>190</v>
      </c>
      <c r="B48" s="68" t="str">
        <f>Ведом!D318</f>
        <v>0600000000</v>
      </c>
      <c r="C48" s="68"/>
      <c r="D48" s="69">
        <f>D49</f>
        <v>60281.928</v>
      </c>
      <c r="E48" s="69">
        <f>E49</f>
        <v>9109.643</v>
      </c>
    </row>
    <row r="49" spans="1:7" ht="25.5" x14ac:dyDescent="0.2">
      <c r="A49" s="12" t="s">
        <v>69</v>
      </c>
      <c r="B49" s="12" t="s">
        <v>38</v>
      </c>
      <c r="C49" s="12">
        <v>600</v>
      </c>
      <c r="D49" s="58">
        <f>D50</f>
        <v>60281.928</v>
      </c>
      <c r="E49" s="58">
        <f>E50</f>
        <v>9109.643</v>
      </c>
    </row>
    <row r="50" spans="1:7" x14ac:dyDescent="0.2">
      <c r="A50" s="12" t="s">
        <v>70</v>
      </c>
      <c r="B50" s="12" t="s">
        <v>38</v>
      </c>
      <c r="C50" s="12">
        <v>620</v>
      </c>
      <c r="D50" s="58">
        <f>Ведом!F310+Ведом!F320+Ведом!F325+Ведом!F336</f>
        <v>60281.928</v>
      </c>
      <c r="E50" s="58">
        <f>Ведом!G310+Ведом!G320+Ведом!G325+Ведом!G336</f>
        <v>9109.643</v>
      </c>
    </row>
    <row r="51" spans="1:7" ht="25.5" x14ac:dyDescent="0.2">
      <c r="A51" s="68" t="s">
        <v>191</v>
      </c>
      <c r="B51" s="68" t="str">
        <f>Ведом!D351</f>
        <v>0700000000</v>
      </c>
      <c r="C51" s="68"/>
      <c r="D51" s="69">
        <f>D52</f>
        <v>2813.6309999999999</v>
      </c>
      <c r="E51" s="69">
        <f>E52</f>
        <v>0</v>
      </c>
      <c r="G51" s="144"/>
    </row>
    <row r="52" spans="1:7" ht="25.5" x14ac:dyDescent="0.2">
      <c r="A52" s="12" t="s">
        <v>69</v>
      </c>
      <c r="B52" s="12" t="s">
        <v>41</v>
      </c>
      <c r="C52" s="12">
        <v>600</v>
      </c>
      <c r="D52" s="58">
        <f>D53</f>
        <v>2813.6309999999999</v>
      </c>
      <c r="E52" s="58">
        <f>E53</f>
        <v>0</v>
      </c>
    </row>
    <row r="53" spans="1:7" x14ac:dyDescent="0.2">
      <c r="A53" s="12" t="s">
        <v>70</v>
      </c>
      <c r="B53" s="12" t="s">
        <v>41</v>
      </c>
      <c r="C53" s="12">
        <v>620</v>
      </c>
      <c r="D53" s="58">
        <f>Ведом!F353</f>
        <v>2813.6309999999999</v>
      </c>
      <c r="E53" s="58">
        <f>Ведом!G353</f>
        <v>0</v>
      </c>
    </row>
    <row r="54" spans="1:7" ht="25.5" x14ac:dyDescent="0.2">
      <c r="A54" s="68" t="s">
        <v>189</v>
      </c>
      <c r="B54" s="68" t="str">
        <f>Ведом!D278</f>
        <v>0800000000</v>
      </c>
      <c r="C54" s="68"/>
      <c r="D54" s="69">
        <f>D55</f>
        <v>6191.6009999999997</v>
      </c>
      <c r="E54" s="69">
        <f>E55</f>
        <v>0</v>
      </c>
    </row>
    <row r="55" spans="1:7" x14ac:dyDescent="0.2">
      <c r="A55" s="12" t="s">
        <v>50</v>
      </c>
      <c r="B55" s="12" t="s">
        <v>36</v>
      </c>
      <c r="C55" s="12">
        <v>800</v>
      </c>
      <c r="D55" s="58">
        <f>D56</f>
        <v>6191.6009999999997</v>
      </c>
      <c r="E55" s="58">
        <f>E56</f>
        <v>0</v>
      </c>
    </row>
    <row r="56" spans="1:7" ht="25.5" x14ac:dyDescent="0.2">
      <c r="A56" s="12" t="s">
        <v>104</v>
      </c>
      <c r="B56" s="12" t="s">
        <v>36</v>
      </c>
      <c r="C56" s="12">
        <v>810</v>
      </c>
      <c r="D56" s="58">
        <f>Ведом!F290</f>
        <v>6191.6009999999997</v>
      </c>
      <c r="E56" s="58">
        <f>Ведом!G290</f>
        <v>0</v>
      </c>
    </row>
    <row r="57" spans="1:7" ht="25.5" hidden="1" x14ac:dyDescent="0.2">
      <c r="A57" s="12" t="s">
        <v>133</v>
      </c>
      <c r="B57" s="12">
        <v>4400000000</v>
      </c>
      <c r="C57" s="12">
        <v>400</v>
      </c>
      <c r="D57" s="58" t="e">
        <f>D58</f>
        <v>#REF!</v>
      </c>
      <c r="E57" s="58" t="e">
        <f>E58</f>
        <v>#REF!</v>
      </c>
    </row>
    <row r="58" spans="1:7" hidden="1" x14ac:dyDescent="0.2">
      <c r="A58" s="12" t="s">
        <v>134</v>
      </c>
      <c r="B58" s="12">
        <v>4400000000</v>
      </c>
      <c r="C58" s="12">
        <v>410</v>
      </c>
      <c r="D58" s="58" t="e">
        <f>Ведом!#REF!</f>
        <v>#REF!</v>
      </c>
      <c r="E58" s="58" t="e">
        <f>Ведом!#REF!</f>
        <v>#REF!</v>
      </c>
    </row>
    <row r="59" spans="1:7" x14ac:dyDescent="0.2">
      <c r="A59" s="68" t="s">
        <v>185</v>
      </c>
      <c r="B59" s="68" t="str">
        <f>Ведом!D127</f>
        <v>1000000000</v>
      </c>
      <c r="C59" s="68"/>
      <c r="D59" s="69">
        <f>D60</f>
        <v>791.34299999999996</v>
      </c>
      <c r="E59" s="69">
        <f>E60</f>
        <v>478.52499999999998</v>
      </c>
    </row>
    <row r="60" spans="1:7" x14ac:dyDescent="0.2">
      <c r="A60" s="12" t="s">
        <v>85</v>
      </c>
      <c r="B60" s="12" t="s">
        <v>27</v>
      </c>
      <c r="C60" s="12">
        <v>300</v>
      </c>
      <c r="D60" s="58">
        <f>D61</f>
        <v>791.34299999999996</v>
      </c>
      <c r="E60" s="58">
        <f>E61</f>
        <v>478.52499999999998</v>
      </c>
    </row>
    <row r="61" spans="1:7" x14ac:dyDescent="0.2">
      <c r="A61" s="12" t="s">
        <v>86</v>
      </c>
      <c r="B61" s="12" t="s">
        <v>27</v>
      </c>
      <c r="C61" s="12">
        <v>320</v>
      </c>
      <c r="D61" s="58">
        <f>Ведом!F129</f>
        <v>791.34299999999996</v>
      </c>
      <c r="E61" s="58">
        <f>Ведом!G129</f>
        <v>478.52499999999998</v>
      </c>
    </row>
    <row r="62" spans="1:7" ht="41.25" customHeight="1" x14ac:dyDescent="0.2">
      <c r="A62" s="68" t="s">
        <v>195</v>
      </c>
      <c r="B62" s="68" t="str">
        <f>Ведом!D79</f>
        <v>1100000000</v>
      </c>
      <c r="C62" s="68"/>
      <c r="D62" s="69">
        <f>D63</f>
        <v>7146.6109999999999</v>
      </c>
      <c r="E62" s="69">
        <f>E63</f>
        <v>0</v>
      </c>
    </row>
    <row r="63" spans="1:7" x14ac:dyDescent="0.2">
      <c r="A63" s="52" t="s">
        <v>48</v>
      </c>
      <c r="B63" s="12" t="s">
        <v>22</v>
      </c>
      <c r="C63" s="12">
        <v>200</v>
      </c>
      <c r="D63" s="58">
        <f>D64</f>
        <v>7146.6109999999999</v>
      </c>
      <c r="E63" s="58">
        <f>E64</f>
        <v>0</v>
      </c>
    </row>
    <row r="64" spans="1:7" x14ac:dyDescent="0.2">
      <c r="A64" s="12" t="s">
        <v>49</v>
      </c>
      <c r="B64" s="12" t="s">
        <v>22</v>
      </c>
      <c r="C64" s="12">
        <v>240</v>
      </c>
      <c r="D64" s="58">
        <f>Ведом!F81</f>
        <v>7146.6109999999999</v>
      </c>
      <c r="E64" s="58">
        <f>Ведом!G81</f>
        <v>0</v>
      </c>
    </row>
    <row r="65" spans="1:5" ht="25.5" x14ac:dyDescent="0.2">
      <c r="A65" s="68" t="s">
        <v>193</v>
      </c>
      <c r="B65" s="68" t="str">
        <f>Ведом!D163</f>
        <v>1200000000</v>
      </c>
      <c r="C65" s="68"/>
      <c r="D65" s="69">
        <f>D66+D68</f>
        <v>392.16899999999998</v>
      </c>
      <c r="E65" s="69">
        <f>E66+E68</f>
        <v>376.13900000000001</v>
      </c>
    </row>
    <row r="66" spans="1:5" ht="38.25" x14ac:dyDescent="0.2">
      <c r="A66" s="12" t="s">
        <v>46</v>
      </c>
      <c r="B66" s="12" t="s">
        <v>32</v>
      </c>
      <c r="C66" s="12">
        <v>100</v>
      </c>
      <c r="D66" s="59">
        <f>D67</f>
        <v>285.77699999999999</v>
      </c>
      <c r="E66" s="59">
        <f>E67</f>
        <v>285.77699999999999</v>
      </c>
    </row>
    <row r="67" spans="1:5" x14ac:dyDescent="0.2">
      <c r="A67" s="12" t="s">
        <v>47</v>
      </c>
      <c r="B67" s="12" t="s">
        <v>32</v>
      </c>
      <c r="C67" s="12">
        <v>120</v>
      </c>
      <c r="D67" s="59">
        <f>Ведом!F165</f>
        <v>285.77699999999999</v>
      </c>
      <c r="E67" s="59">
        <f>Ведом!G165</f>
        <v>285.77699999999999</v>
      </c>
    </row>
    <row r="68" spans="1:5" x14ac:dyDescent="0.2">
      <c r="A68" s="52" t="s">
        <v>48</v>
      </c>
      <c r="B68" s="12" t="s">
        <v>32</v>
      </c>
      <c r="C68" s="12">
        <v>200</v>
      </c>
      <c r="D68" s="59">
        <f>D69</f>
        <v>106.392</v>
      </c>
      <c r="E68" s="59">
        <f>E69</f>
        <v>90.361999999999995</v>
      </c>
    </row>
    <row r="69" spans="1:5" x14ac:dyDescent="0.2">
      <c r="A69" s="12" t="s">
        <v>49</v>
      </c>
      <c r="B69" s="12" t="s">
        <v>32</v>
      </c>
      <c r="C69" s="12">
        <v>240</v>
      </c>
      <c r="D69" s="59">
        <f>Ведом!F167+Ведом!F203</f>
        <v>106.392</v>
      </c>
      <c r="E69" s="59">
        <f>Ведом!G167</f>
        <v>90.361999999999995</v>
      </c>
    </row>
    <row r="70" spans="1:5" ht="38.25" hidden="1" x14ac:dyDescent="0.2">
      <c r="A70" s="68" t="s">
        <v>212</v>
      </c>
      <c r="B70" s="68">
        <v>1300000000</v>
      </c>
      <c r="C70" s="68"/>
      <c r="D70" s="66">
        <f>D71</f>
        <v>0</v>
      </c>
      <c r="E70" s="66"/>
    </row>
    <row r="71" spans="1:5" hidden="1" x14ac:dyDescent="0.2">
      <c r="A71" s="12" t="s">
        <v>50</v>
      </c>
      <c r="B71" s="12">
        <v>1300000000</v>
      </c>
      <c r="C71" s="12">
        <v>800</v>
      </c>
      <c r="D71" s="59">
        <f>D72</f>
        <v>0</v>
      </c>
      <c r="E71" s="59"/>
    </row>
    <row r="72" spans="1:5" hidden="1" x14ac:dyDescent="0.2">
      <c r="A72" s="12" t="s">
        <v>97</v>
      </c>
      <c r="B72" s="12">
        <v>1300000000</v>
      </c>
      <c r="C72" s="12">
        <v>870</v>
      </c>
      <c r="D72" s="59">
        <f>Ведом!F199</f>
        <v>0</v>
      </c>
      <c r="E72" s="59"/>
    </row>
    <row r="73" spans="1:5" ht="25.5" x14ac:dyDescent="0.2">
      <c r="A73" s="68" t="s">
        <v>187</v>
      </c>
      <c r="B73" s="68" t="str">
        <f>Ведом!D204</f>
        <v>1400000000</v>
      </c>
      <c r="C73" s="68"/>
      <c r="D73" s="66">
        <f>D74+D76+D78</f>
        <v>24342.758999999998</v>
      </c>
      <c r="E73" s="66">
        <f>E74+E76+E78</f>
        <v>11763.346</v>
      </c>
    </row>
    <row r="74" spans="1:5" ht="38.25" x14ac:dyDescent="0.2">
      <c r="A74" s="12" t="s">
        <v>46</v>
      </c>
      <c r="B74" s="12" t="s">
        <v>33</v>
      </c>
      <c r="C74" s="63">
        <v>100</v>
      </c>
      <c r="D74" s="11">
        <f>D75</f>
        <v>14563.98</v>
      </c>
      <c r="E74" s="11">
        <f>E75</f>
        <v>3560</v>
      </c>
    </row>
    <row r="75" spans="1:5" x14ac:dyDescent="0.2">
      <c r="A75" s="12" t="s">
        <v>98</v>
      </c>
      <c r="B75" s="12" t="s">
        <v>33</v>
      </c>
      <c r="C75" s="63">
        <v>110</v>
      </c>
      <c r="D75" s="11">
        <f>Ведом!F206</f>
        <v>14563.98</v>
      </c>
      <c r="E75" s="11">
        <f>Ведом!G206</f>
        <v>3560</v>
      </c>
    </row>
    <row r="76" spans="1:5" x14ac:dyDescent="0.2">
      <c r="A76" s="52" t="s">
        <v>48</v>
      </c>
      <c r="B76" s="12" t="s">
        <v>33</v>
      </c>
      <c r="C76" s="63">
        <v>200</v>
      </c>
      <c r="D76" s="11">
        <f>D77</f>
        <v>9777.5120000000006</v>
      </c>
      <c r="E76" s="11">
        <f>E77</f>
        <v>8203.3459999999995</v>
      </c>
    </row>
    <row r="77" spans="1:5" x14ac:dyDescent="0.2">
      <c r="A77" s="12" t="s">
        <v>49</v>
      </c>
      <c r="B77" s="12" t="s">
        <v>33</v>
      </c>
      <c r="C77" s="63">
        <v>240</v>
      </c>
      <c r="D77" s="11">
        <f>Ведом!F208+Ведом!F347</f>
        <v>9777.5120000000006</v>
      </c>
      <c r="E77" s="11">
        <f>Ведом!G208+Ведом!G347</f>
        <v>8203.3459999999995</v>
      </c>
    </row>
    <row r="78" spans="1:5" x14ac:dyDescent="0.2">
      <c r="A78" s="12" t="s">
        <v>50</v>
      </c>
      <c r="B78" s="12" t="s">
        <v>33</v>
      </c>
      <c r="C78" s="63">
        <v>800</v>
      </c>
      <c r="D78" s="11">
        <f>D79</f>
        <v>1.2669999999999999</v>
      </c>
      <c r="E78" s="11">
        <f>E79</f>
        <v>0</v>
      </c>
    </row>
    <row r="79" spans="1:5" x14ac:dyDescent="0.2">
      <c r="A79" s="12" t="s">
        <v>51</v>
      </c>
      <c r="B79" s="12" t="s">
        <v>33</v>
      </c>
      <c r="C79" s="63">
        <v>850</v>
      </c>
      <c r="D79" s="11">
        <f>Ведом!F210</f>
        <v>1.2669999999999999</v>
      </c>
      <c r="E79" s="11">
        <f>Ведом!G210</f>
        <v>0</v>
      </c>
    </row>
    <row r="80" spans="1:5" ht="25.5" x14ac:dyDescent="0.2">
      <c r="A80" s="68" t="s">
        <v>205</v>
      </c>
      <c r="B80" s="68">
        <f>Ведом!D86</f>
        <v>1700000000</v>
      </c>
      <c r="C80" s="70"/>
      <c r="D80" s="61">
        <f>D81+D83</f>
        <v>571.61800000000005</v>
      </c>
      <c r="E80" s="61">
        <f>E81+E83</f>
        <v>0</v>
      </c>
    </row>
    <row r="81" spans="1:7" ht="25.5" x14ac:dyDescent="0.2">
      <c r="A81" s="12" t="s">
        <v>69</v>
      </c>
      <c r="B81" s="12">
        <v>1700000000</v>
      </c>
      <c r="C81" s="63">
        <v>600</v>
      </c>
      <c r="D81" s="60">
        <f>D82</f>
        <v>571.61800000000005</v>
      </c>
      <c r="E81" s="60">
        <f>E82</f>
        <v>0</v>
      </c>
    </row>
    <row r="82" spans="1:7" ht="25.5" x14ac:dyDescent="0.2">
      <c r="A82" s="12" t="s">
        <v>169</v>
      </c>
      <c r="B82" s="12">
        <v>1700000000</v>
      </c>
      <c r="C82" s="63">
        <v>630</v>
      </c>
      <c r="D82" s="60">
        <f>Ведом!F88</f>
        <v>571.61800000000005</v>
      </c>
      <c r="E82" s="60">
        <f>Ведом!G88</f>
        <v>0</v>
      </c>
    </row>
    <row r="83" spans="1:7" ht="18.75" hidden="1" customHeight="1" x14ac:dyDescent="0.2">
      <c r="A83" s="12" t="str">
        <f>Ведом!B293</f>
        <v>Иные бюджетные ассигнования</v>
      </c>
      <c r="B83" s="12">
        <f>Ведом!D293</f>
        <v>1700000000</v>
      </c>
      <c r="C83" s="63">
        <f>Ведом!E293</f>
        <v>800</v>
      </c>
      <c r="D83" s="60">
        <f>D84</f>
        <v>0</v>
      </c>
      <c r="E83" s="60">
        <f>E84</f>
        <v>0</v>
      </c>
    </row>
    <row r="84" spans="1:7" ht="25.5" hidden="1" customHeight="1" x14ac:dyDescent="0.2">
      <c r="A84" s="12" t="str">
        <f>Ведом!B294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4" s="12">
        <f>Ведом!D294</f>
        <v>1700000000</v>
      </c>
      <c r="C84" s="63">
        <f>Ведом!E294</f>
        <v>810</v>
      </c>
      <c r="D84" s="60">
        <f>Ведом!F294</f>
        <v>0</v>
      </c>
      <c r="E84" s="60">
        <f>Ведом!G294</f>
        <v>0</v>
      </c>
    </row>
    <row r="85" spans="1:7" ht="38.25" x14ac:dyDescent="0.2">
      <c r="A85" s="68" t="s">
        <v>201</v>
      </c>
      <c r="B85" s="68">
        <f>Ведом!D159</f>
        <v>1800000000</v>
      </c>
      <c r="C85" s="70"/>
      <c r="D85" s="61">
        <f>D86+D88+D90+D95+D93</f>
        <v>26042.333999999999</v>
      </c>
      <c r="E85" s="61">
        <f>E86+E88+E90+E95+E93</f>
        <v>866.37199999999996</v>
      </c>
      <c r="G85" s="144"/>
    </row>
    <row r="86" spans="1:7" ht="38.25" x14ac:dyDescent="0.2">
      <c r="A86" s="12" t="s">
        <v>46</v>
      </c>
      <c r="B86" s="12">
        <v>1800000000</v>
      </c>
      <c r="C86" s="63">
        <v>100</v>
      </c>
      <c r="D86" s="60">
        <f>D87</f>
        <v>20049.827000000001</v>
      </c>
      <c r="E86" s="60">
        <f>E87</f>
        <v>0</v>
      </c>
    </row>
    <row r="87" spans="1:7" x14ac:dyDescent="0.2">
      <c r="A87" s="12" t="s">
        <v>47</v>
      </c>
      <c r="B87" s="12">
        <v>1800000000</v>
      </c>
      <c r="C87" s="63">
        <v>120</v>
      </c>
      <c r="D87" s="60">
        <f>Ведом!F159+Ведом!F175+Ведом!F270</f>
        <v>20049.827000000001</v>
      </c>
      <c r="E87" s="60">
        <f>Ведом!G159+Ведом!G175+Ведом!G270</f>
        <v>0</v>
      </c>
    </row>
    <row r="88" spans="1:7" x14ac:dyDescent="0.2">
      <c r="A88" s="52" t="s">
        <v>48</v>
      </c>
      <c r="B88" s="12">
        <v>1800000000</v>
      </c>
      <c r="C88" s="63">
        <v>200</v>
      </c>
      <c r="D88" s="60">
        <f>D89</f>
        <v>3173.3869999999997</v>
      </c>
      <c r="E88" s="60">
        <f>E89</f>
        <v>865</v>
      </c>
    </row>
    <row r="89" spans="1:7" x14ac:dyDescent="0.2">
      <c r="A89" s="12" t="s">
        <v>49</v>
      </c>
      <c r="B89" s="12">
        <v>1800000000</v>
      </c>
      <c r="C89" s="63">
        <v>240</v>
      </c>
      <c r="D89" s="60">
        <f>Ведом!F177+Ведом!F213+Ведом!F297</f>
        <v>3173.3869999999997</v>
      </c>
      <c r="E89" s="60">
        <f>Ведом!G177+Ведом!G213+Ведом!G297</f>
        <v>865</v>
      </c>
    </row>
    <row r="90" spans="1:7" x14ac:dyDescent="0.2">
      <c r="A90" s="12" t="s">
        <v>85</v>
      </c>
      <c r="B90" s="12">
        <v>1800000000</v>
      </c>
      <c r="C90" s="63">
        <v>300</v>
      </c>
      <c r="D90" s="60">
        <f>D91+D92</f>
        <v>2263.462</v>
      </c>
      <c r="E90" s="60">
        <f>E91</f>
        <v>0</v>
      </c>
    </row>
    <row r="91" spans="1:7" x14ac:dyDescent="0.2">
      <c r="A91" s="12" t="s">
        <v>112</v>
      </c>
      <c r="B91" s="12">
        <v>1800000000</v>
      </c>
      <c r="C91" s="63">
        <v>310</v>
      </c>
      <c r="D91" s="60">
        <f>Ведом!F340</f>
        <v>2259.096</v>
      </c>
      <c r="E91" s="60">
        <f>Ведом!G340</f>
        <v>0</v>
      </c>
    </row>
    <row r="92" spans="1:7" x14ac:dyDescent="0.2">
      <c r="A92" s="12" t="s">
        <v>86</v>
      </c>
      <c r="B92" s="12">
        <v>1800000000</v>
      </c>
      <c r="C92" s="63">
        <v>320</v>
      </c>
      <c r="D92" s="60">
        <f>Ведом!F179+Ведом!F215</f>
        <v>4.3659999999999997</v>
      </c>
      <c r="E92" s="60">
        <v>0</v>
      </c>
    </row>
    <row r="93" spans="1:7" ht="25.5" x14ac:dyDescent="0.2">
      <c r="A93" s="12" t="s">
        <v>69</v>
      </c>
      <c r="B93" s="12">
        <v>1800000000</v>
      </c>
      <c r="C93" s="63">
        <v>600</v>
      </c>
      <c r="D93" s="60">
        <f>D94</f>
        <v>1.3720000000000001</v>
      </c>
      <c r="E93" s="60">
        <f>E94</f>
        <v>1.3720000000000001</v>
      </c>
    </row>
    <row r="94" spans="1:7" x14ac:dyDescent="0.2">
      <c r="A94" s="17" t="s">
        <v>70</v>
      </c>
      <c r="B94" s="12">
        <v>1800000000</v>
      </c>
      <c r="C94" s="63">
        <v>620</v>
      </c>
      <c r="D94" s="60">
        <f>Ведом!F191</f>
        <v>1.3720000000000001</v>
      </c>
      <c r="E94" s="60">
        <f>Ведом!G191</f>
        <v>1.3720000000000001</v>
      </c>
    </row>
    <row r="95" spans="1:7" x14ac:dyDescent="0.2">
      <c r="A95" s="12" t="s">
        <v>50</v>
      </c>
      <c r="B95" s="12">
        <v>1800000000</v>
      </c>
      <c r="C95" s="63">
        <v>800</v>
      </c>
      <c r="D95" s="60">
        <f>D96+D97</f>
        <v>554.28600000000006</v>
      </c>
      <c r="E95" s="60">
        <f>E96+E97</f>
        <v>0</v>
      </c>
    </row>
    <row r="96" spans="1:7" x14ac:dyDescent="0.2">
      <c r="A96" s="12" t="s">
        <v>131</v>
      </c>
      <c r="B96" s="12">
        <v>1800000000</v>
      </c>
      <c r="C96" s="63">
        <v>830</v>
      </c>
      <c r="D96" s="60">
        <f>Ведом!F217</f>
        <v>270.02100000000002</v>
      </c>
      <c r="E96" s="60">
        <f>Ведом!G217</f>
        <v>0</v>
      </c>
    </row>
    <row r="97" spans="1:5" x14ac:dyDescent="0.2">
      <c r="A97" s="12" t="s">
        <v>51</v>
      </c>
      <c r="B97" s="12">
        <v>1800000000</v>
      </c>
      <c r="C97" s="63">
        <v>850</v>
      </c>
      <c r="D97" s="60">
        <f>Ведом!F181+Ведом!F218</f>
        <v>284.26499999999999</v>
      </c>
      <c r="E97" s="60">
        <f>Ведом!G181+Ведом!G218</f>
        <v>0</v>
      </c>
    </row>
    <row r="98" spans="1:5" ht="26.85" customHeight="1" x14ac:dyDescent="0.2">
      <c r="A98" s="68" t="s">
        <v>194</v>
      </c>
      <c r="B98" s="68">
        <v>1900000000</v>
      </c>
      <c r="C98" s="70"/>
      <c r="D98" s="61">
        <f>D100+D102</f>
        <v>570.93000000000006</v>
      </c>
      <c r="E98" s="61">
        <f>E100+E102</f>
        <v>570.93000000000006</v>
      </c>
    </row>
    <row r="99" spans="1:5" ht="42.6" hidden="1" customHeight="1" x14ac:dyDescent="0.2">
      <c r="A99" s="12" t="s">
        <v>128</v>
      </c>
      <c r="B99" s="12"/>
      <c r="C99" s="63">
        <v>850</v>
      </c>
      <c r="D99" s="60" t="e">
        <f>Ведом!#REF!</f>
        <v>#REF!</v>
      </c>
      <c r="E99" s="60" t="e">
        <f>Ведом!#REF!</f>
        <v>#REF!</v>
      </c>
    </row>
    <row r="100" spans="1:5" ht="38.25" x14ac:dyDescent="0.2">
      <c r="A100" s="12" t="s">
        <v>46</v>
      </c>
      <c r="B100" s="12">
        <v>1900000000</v>
      </c>
      <c r="C100" s="63">
        <v>100</v>
      </c>
      <c r="D100" s="60">
        <f>D101</f>
        <v>489.79500000000002</v>
      </c>
      <c r="E100" s="60">
        <f>E101</f>
        <v>489.79500000000002</v>
      </c>
    </row>
    <row r="101" spans="1:5" x14ac:dyDescent="0.2">
      <c r="A101" s="12" t="s">
        <v>47</v>
      </c>
      <c r="B101" s="12">
        <v>1900000000</v>
      </c>
      <c r="C101" s="63">
        <v>120</v>
      </c>
      <c r="D101" s="60">
        <f>Ведом!F184</f>
        <v>489.79500000000002</v>
      </c>
      <c r="E101" s="60">
        <f>Ведом!G184</f>
        <v>489.79500000000002</v>
      </c>
    </row>
    <row r="102" spans="1:5" x14ac:dyDescent="0.2">
      <c r="A102" s="52" t="s">
        <v>48</v>
      </c>
      <c r="B102" s="12">
        <v>1900000000</v>
      </c>
      <c r="C102" s="63">
        <v>200</v>
      </c>
      <c r="D102" s="60">
        <f>D103</f>
        <v>81.135000000000005</v>
      </c>
      <c r="E102" s="60">
        <f>E103</f>
        <v>81.135000000000005</v>
      </c>
    </row>
    <row r="103" spans="1:5" x14ac:dyDescent="0.2">
      <c r="A103" s="12" t="s">
        <v>49</v>
      </c>
      <c r="B103" s="12">
        <v>1900000000</v>
      </c>
      <c r="C103" s="63">
        <v>240</v>
      </c>
      <c r="D103" s="60">
        <f>Ведом!F186</f>
        <v>81.135000000000005</v>
      </c>
      <c r="E103" s="60">
        <f>Ведом!G186</f>
        <v>81.135000000000005</v>
      </c>
    </row>
    <row r="104" spans="1:5" ht="25.5" x14ac:dyDescent="0.2">
      <c r="A104" s="39" t="s">
        <v>198</v>
      </c>
      <c r="B104" s="129">
        <v>4000000000</v>
      </c>
      <c r="C104" s="130"/>
      <c r="D104" s="61">
        <f>D105</f>
        <v>11486.228999999999</v>
      </c>
      <c r="E104" s="61">
        <f>E105</f>
        <v>0</v>
      </c>
    </row>
    <row r="105" spans="1:5" x14ac:dyDescent="0.2">
      <c r="A105" s="52" t="s">
        <v>48</v>
      </c>
      <c r="B105" s="102">
        <v>4000000000</v>
      </c>
      <c r="C105" s="131">
        <v>200</v>
      </c>
      <c r="D105" s="60">
        <f>D106</f>
        <v>11486.228999999999</v>
      </c>
      <c r="E105" s="60">
        <f>E106</f>
        <v>0</v>
      </c>
    </row>
    <row r="106" spans="1:5" x14ac:dyDescent="0.2">
      <c r="A106" s="12" t="s">
        <v>49</v>
      </c>
      <c r="B106" s="102">
        <v>4000000000</v>
      </c>
      <c r="C106" s="131">
        <v>240</v>
      </c>
      <c r="D106" s="60">
        <f>Ведом!F103</f>
        <v>11486.228999999999</v>
      </c>
      <c r="E106" s="60">
        <f>Ведом!G103</f>
        <v>0</v>
      </c>
    </row>
    <row r="107" spans="1:5" ht="25.5" customHeight="1" x14ac:dyDescent="0.2">
      <c r="A107" s="39" t="s">
        <v>204</v>
      </c>
      <c r="B107" s="129">
        <f>Ведом!D323</f>
        <v>4100000000</v>
      </c>
      <c r="C107" s="130"/>
      <c r="D107" s="61">
        <f>D108</f>
        <v>189.19200000000001</v>
      </c>
      <c r="E107" s="61">
        <f>E108</f>
        <v>0</v>
      </c>
    </row>
    <row r="108" spans="1:5" ht="25.5" x14ac:dyDescent="0.2">
      <c r="A108" s="17" t="s">
        <v>69</v>
      </c>
      <c r="B108" s="102">
        <v>4100000000</v>
      </c>
      <c r="C108" s="131">
        <v>600</v>
      </c>
      <c r="D108" s="60">
        <f>D109</f>
        <v>189.19200000000001</v>
      </c>
      <c r="E108" s="60">
        <f>E109</f>
        <v>0</v>
      </c>
    </row>
    <row r="109" spans="1:5" x14ac:dyDescent="0.2">
      <c r="A109" s="17" t="s">
        <v>70</v>
      </c>
      <c r="B109" s="102">
        <v>4100000000</v>
      </c>
      <c r="C109" s="131">
        <v>620</v>
      </c>
      <c r="D109" s="60">
        <f>Ведом!F323+Ведом!F313</f>
        <v>189.19200000000001</v>
      </c>
      <c r="E109" s="60">
        <f>Ведом!G323+Ведом!G313</f>
        <v>0</v>
      </c>
    </row>
    <row r="110" spans="1:5" ht="53.25" customHeight="1" x14ac:dyDescent="0.2">
      <c r="A110" s="39" t="s">
        <v>202</v>
      </c>
      <c r="B110" s="129">
        <f>Ведом!D227</f>
        <v>4200000000</v>
      </c>
      <c r="C110" s="130"/>
      <c r="D110" s="61">
        <f>D111</f>
        <v>24</v>
      </c>
      <c r="E110" s="61">
        <f>E111</f>
        <v>0</v>
      </c>
    </row>
    <row r="111" spans="1:5" x14ac:dyDescent="0.2">
      <c r="A111" s="17" t="s">
        <v>85</v>
      </c>
      <c r="B111" s="102">
        <v>4200000000</v>
      </c>
      <c r="C111" s="131">
        <v>300</v>
      </c>
      <c r="D111" s="60">
        <f>D113+D112</f>
        <v>24</v>
      </c>
      <c r="E111" s="60">
        <f>E113</f>
        <v>0</v>
      </c>
    </row>
    <row r="112" spans="1:5" x14ac:dyDescent="0.2">
      <c r="A112" s="52" t="s">
        <v>213</v>
      </c>
      <c r="B112" s="102">
        <v>4200000000</v>
      </c>
      <c r="C112" s="131">
        <v>340</v>
      </c>
      <c r="D112" s="60">
        <f>Ведом!F229</f>
        <v>24</v>
      </c>
      <c r="E112" s="60"/>
    </row>
    <row r="113" spans="1:8" x14ac:dyDescent="0.2">
      <c r="A113" s="17" t="s">
        <v>139</v>
      </c>
      <c r="B113" s="102">
        <v>4200000000</v>
      </c>
      <c r="C113" s="131">
        <v>360</v>
      </c>
      <c r="D113" s="60">
        <f>Ведом!F230</f>
        <v>0</v>
      </c>
      <c r="E113" s="60">
        <f>Ведом!G230</f>
        <v>0</v>
      </c>
    </row>
    <row r="114" spans="1:8" ht="25.5" x14ac:dyDescent="0.2">
      <c r="A114" s="39" t="str">
        <f>Ведом!B134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14" s="129">
        <f>Ведом!D134</f>
        <v>4300000000</v>
      </c>
      <c r="C114" s="130"/>
      <c r="D114" s="61">
        <f>D115</f>
        <v>727.98699999999997</v>
      </c>
      <c r="E114" s="61">
        <f>E115</f>
        <v>581.96</v>
      </c>
    </row>
    <row r="115" spans="1:8" ht="25.5" x14ac:dyDescent="0.2">
      <c r="A115" s="17" t="s">
        <v>69</v>
      </c>
      <c r="B115" s="102">
        <v>4300000000</v>
      </c>
      <c r="C115" s="131">
        <v>600</v>
      </c>
      <c r="D115" s="60">
        <f>D116</f>
        <v>727.98699999999997</v>
      </c>
      <c r="E115" s="60">
        <f>E116</f>
        <v>581.96</v>
      </c>
    </row>
    <row r="116" spans="1:8" x14ac:dyDescent="0.2">
      <c r="A116" s="17" t="s">
        <v>70</v>
      </c>
      <c r="B116" s="102">
        <v>4300000000</v>
      </c>
      <c r="C116" s="131">
        <v>620</v>
      </c>
      <c r="D116" s="60">
        <f>Ведом!F136</f>
        <v>727.98699999999997</v>
      </c>
      <c r="E116" s="60">
        <f>Ведом!G136</f>
        <v>581.96</v>
      </c>
    </row>
    <row r="117" spans="1:8" ht="25.5" x14ac:dyDescent="0.2">
      <c r="A117" s="68" t="s">
        <v>183</v>
      </c>
      <c r="B117" s="68">
        <v>4400000000</v>
      </c>
      <c r="C117" s="68"/>
      <c r="D117" s="69">
        <f>D118+D120+D125</f>
        <v>5405.4070000000002</v>
      </c>
      <c r="E117" s="69">
        <f>E118+E120+E125</f>
        <v>5130.6909999999998</v>
      </c>
    </row>
    <row r="118" spans="1:8" x14ac:dyDescent="0.2">
      <c r="A118" s="12" t="s">
        <v>85</v>
      </c>
      <c r="B118" s="12">
        <v>4400000000</v>
      </c>
      <c r="C118" s="12">
        <v>300</v>
      </c>
      <c r="D118" s="58">
        <f>D119</f>
        <v>4190.6170000000002</v>
      </c>
      <c r="E118" s="58">
        <f>E119</f>
        <v>4130.6909999999998</v>
      </c>
    </row>
    <row r="119" spans="1:8" x14ac:dyDescent="0.2">
      <c r="A119" s="12" t="s">
        <v>86</v>
      </c>
      <c r="B119" s="12">
        <v>4400000000</v>
      </c>
      <c r="C119" s="12">
        <v>320</v>
      </c>
      <c r="D119" s="59">
        <f>Ведом!F125</f>
        <v>4190.6170000000002</v>
      </c>
      <c r="E119" s="59">
        <f>Ведом!G125</f>
        <v>4130.6909999999998</v>
      </c>
    </row>
    <row r="120" spans="1:8" ht="25.5" x14ac:dyDescent="0.2">
      <c r="A120" s="12" t="s">
        <v>133</v>
      </c>
      <c r="B120" s="12">
        <v>4400000000</v>
      </c>
      <c r="C120" s="63">
        <v>400</v>
      </c>
      <c r="D120" s="11">
        <f>D121+D124</f>
        <v>204.68899999999999</v>
      </c>
      <c r="E120" s="11">
        <f>E121+E124</f>
        <v>0</v>
      </c>
    </row>
    <row r="121" spans="1:8" x14ac:dyDescent="0.2">
      <c r="A121" s="12" t="s">
        <v>134</v>
      </c>
      <c r="B121" s="12">
        <v>4400000000</v>
      </c>
      <c r="C121" s="63">
        <v>410</v>
      </c>
      <c r="D121" s="11">
        <f>Ведом!F273</f>
        <v>204.68899999999999</v>
      </c>
      <c r="E121" s="11">
        <f>Ведом!G273</f>
        <v>0</v>
      </c>
    </row>
    <row r="122" spans="1:8" hidden="1" x14ac:dyDescent="0.2">
      <c r="A122" s="12" t="s">
        <v>50</v>
      </c>
      <c r="B122" s="12">
        <v>4400000000</v>
      </c>
      <c r="C122" s="63">
        <v>800</v>
      </c>
      <c r="D122" s="60">
        <f>D123</f>
        <v>1010.101</v>
      </c>
      <c r="E122" s="60">
        <f>E123</f>
        <v>1000</v>
      </c>
    </row>
    <row r="123" spans="1:8" ht="25.5" hidden="1" x14ac:dyDescent="0.2">
      <c r="A123" s="12" t="s">
        <v>104</v>
      </c>
      <c r="B123" s="12">
        <v>4400000000</v>
      </c>
      <c r="C123" s="63">
        <v>810</v>
      </c>
      <c r="D123" s="60">
        <f>Ведом!F299</f>
        <v>1010.101</v>
      </c>
      <c r="E123" s="60">
        <f>Ведом!G299</f>
        <v>1000</v>
      </c>
    </row>
    <row r="124" spans="1:8" ht="51" hidden="1" x14ac:dyDescent="0.2">
      <c r="A124" s="12" t="s">
        <v>174</v>
      </c>
      <c r="B124" s="12">
        <v>4400000000</v>
      </c>
      <c r="C124" s="63">
        <v>465</v>
      </c>
      <c r="D124" s="60">
        <f>Ведом!F274</f>
        <v>0</v>
      </c>
      <c r="E124" s="60">
        <f>Ведом!G274</f>
        <v>0</v>
      </c>
      <c r="G124" s="117"/>
      <c r="H124" s="117"/>
    </row>
    <row r="125" spans="1:8" x14ac:dyDescent="0.2">
      <c r="A125" s="52" t="s">
        <v>50</v>
      </c>
      <c r="B125" s="12">
        <v>4400000000</v>
      </c>
      <c r="C125" s="63">
        <v>800</v>
      </c>
      <c r="D125" s="60">
        <f>D126+D127</f>
        <v>1010.101</v>
      </c>
      <c r="E125" s="60">
        <f>E126+E127</f>
        <v>1000</v>
      </c>
      <c r="G125" s="117"/>
      <c r="H125" s="117"/>
    </row>
    <row r="126" spans="1:8" ht="25.5" x14ac:dyDescent="0.2">
      <c r="A126" s="52" t="s">
        <v>104</v>
      </c>
      <c r="B126" s="12">
        <v>4400000000</v>
      </c>
      <c r="C126" s="63">
        <v>810</v>
      </c>
      <c r="D126" s="60">
        <f>Ведом!F301</f>
        <v>1010.101</v>
      </c>
      <c r="E126" s="60">
        <f>Ведом!G301</f>
        <v>1000</v>
      </c>
      <c r="G126" s="117"/>
      <c r="H126" s="117"/>
    </row>
    <row r="127" spans="1:8" hidden="1" x14ac:dyDescent="0.2">
      <c r="A127" s="52" t="s">
        <v>51</v>
      </c>
      <c r="B127" s="12">
        <v>4400000000</v>
      </c>
      <c r="C127" s="63">
        <v>850</v>
      </c>
      <c r="D127" s="60">
        <f>Ведом!F276</f>
        <v>0</v>
      </c>
      <c r="E127" s="60"/>
      <c r="G127" s="117"/>
      <c r="H127" s="117"/>
    </row>
    <row r="128" spans="1:8" s="72" customFormat="1" ht="25.5" x14ac:dyDescent="0.2">
      <c r="A128" s="39" t="s">
        <v>200</v>
      </c>
      <c r="B128" s="129">
        <v>4700000000</v>
      </c>
      <c r="C128" s="130"/>
      <c r="D128" s="61">
        <f>D129</f>
        <v>2755.93</v>
      </c>
      <c r="E128" s="61"/>
      <c r="G128" s="118"/>
      <c r="H128" s="119"/>
    </row>
    <row r="129" spans="1:8" ht="25.5" x14ac:dyDescent="0.2">
      <c r="A129" s="17" t="s">
        <v>69</v>
      </c>
      <c r="B129" s="102">
        <v>4700000000</v>
      </c>
      <c r="C129" s="131">
        <v>600</v>
      </c>
      <c r="D129" s="60">
        <f>D130</f>
        <v>2755.93</v>
      </c>
      <c r="E129" s="60"/>
      <c r="G129" s="120"/>
      <c r="H129" s="117"/>
    </row>
    <row r="130" spans="1:8" x14ac:dyDescent="0.2">
      <c r="A130" s="17" t="s">
        <v>70</v>
      </c>
      <c r="B130" s="102">
        <v>4700000000</v>
      </c>
      <c r="C130" s="131">
        <v>620</v>
      </c>
      <c r="D130" s="60">
        <f>Ведом!F156</f>
        <v>2755.93</v>
      </c>
      <c r="E130" s="60"/>
      <c r="G130" s="117"/>
      <c r="H130" s="117"/>
    </row>
    <row r="131" spans="1:8" ht="26.25" customHeight="1" x14ac:dyDescent="0.2">
      <c r="A131" s="39" t="s">
        <v>199</v>
      </c>
      <c r="B131" s="129">
        <v>4800000000</v>
      </c>
      <c r="C131" s="130"/>
      <c r="D131" s="61">
        <f>D132+D134</f>
        <v>3278.8670000000002</v>
      </c>
      <c r="E131" s="61">
        <f>E132+E134</f>
        <v>0</v>
      </c>
      <c r="G131" s="117"/>
      <c r="H131" s="117"/>
    </row>
    <row r="132" spans="1:8" x14ac:dyDescent="0.2">
      <c r="A132" s="17" t="s">
        <v>48</v>
      </c>
      <c r="B132" s="102">
        <v>4800000000</v>
      </c>
      <c r="C132" s="131">
        <v>200</v>
      </c>
      <c r="D132" s="60">
        <f>D133</f>
        <v>329.74799999999999</v>
      </c>
      <c r="E132" s="60"/>
    </row>
    <row r="133" spans="1:8" x14ac:dyDescent="0.2">
      <c r="A133" s="17" t="s">
        <v>49</v>
      </c>
      <c r="B133" s="102">
        <v>4800000000</v>
      </c>
      <c r="C133" s="131">
        <v>240</v>
      </c>
      <c r="D133" s="60">
        <f>Ведом!F241+Ведом!F40</f>
        <v>329.74799999999999</v>
      </c>
      <c r="E133" s="60"/>
    </row>
    <row r="134" spans="1:8" ht="25.5" x14ac:dyDescent="0.2">
      <c r="A134" s="17" t="s">
        <v>69</v>
      </c>
      <c r="B134" s="102">
        <v>4800000000</v>
      </c>
      <c r="C134" s="131">
        <v>600</v>
      </c>
      <c r="D134" s="60">
        <f>D135</f>
        <v>2949.1190000000001</v>
      </c>
      <c r="E134" s="60"/>
    </row>
    <row r="135" spans="1:8" ht="12" customHeight="1" x14ac:dyDescent="0.2">
      <c r="A135" s="17" t="s">
        <v>70</v>
      </c>
      <c r="B135" s="102">
        <v>4800000000</v>
      </c>
      <c r="C135" s="131">
        <v>620</v>
      </c>
      <c r="D135" s="60">
        <f>Ведом!F118</f>
        <v>2949.1190000000001</v>
      </c>
      <c r="E135" s="60"/>
    </row>
    <row r="136" spans="1:8" ht="25.5" x14ac:dyDescent="0.2">
      <c r="A136" s="39" t="s">
        <v>192</v>
      </c>
      <c r="B136" s="129">
        <v>4900000000</v>
      </c>
      <c r="C136" s="130"/>
      <c r="D136" s="61">
        <f>D137+D139+D141</f>
        <v>1650.52</v>
      </c>
      <c r="E136" s="61"/>
    </row>
    <row r="137" spans="1:8" ht="38.25" x14ac:dyDescent="0.2">
      <c r="A137" s="12" t="s">
        <v>46</v>
      </c>
      <c r="B137" s="102">
        <v>4900000000</v>
      </c>
      <c r="C137" s="131">
        <v>100</v>
      </c>
      <c r="D137" s="60">
        <f>D138</f>
        <v>1635.52</v>
      </c>
      <c r="E137" s="60"/>
    </row>
    <row r="138" spans="1:8" x14ac:dyDescent="0.2">
      <c r="A138" s="12" t="s">
        <v>47</v>
      </c>
      <c r="B138" s="102">
        <v>4900000000</v>
      </c>
      <c r="C138" s="131">
        <v>120</v>
      </c>
      <c r="D138" s="60">
        <f>Ведом!F358</f>
        <v>1635.52</v>
      </c>
      <c r="E138" s="60"/>
    </row>
    <row r="139" spans="1:8" x14ac:dyDescent="0.2">
      <c r="A139" s="52" t="s">
        <v>48</v>
      </c>
      <c r="B139" s="102">
        <v>4900000000</v>
      </c>
      <c r="C139" s="131">
        <v>200</v>
      </c>
      <c r="D139" s="60">
        <f>D140</f>
        <v>15</v>
      </c>
      <c r="E139" s="60"/>
    </row>
    <row r="140" spans="1:8" x14ac:dyDescent="0.2">
      <c r="A140" s="12" t="s">
        <v>49</v>
      </c>
      <c r="B140" s="102">
        <v>4900000000</v>
      </c>
      <c r="C140" s="131">
        <v>240</v>
      </c>
      <c r="D140" s="60">
        <f>Ведом!F360</f>
        <v>15</v>
      </c>
      <c r="E140" s="60"/>
    </row>
    <row r="141" spans="1:8" hidden="1" x14ac:dyDescent="0.2">
      <c r="A141" s="52" t="s">
        <v>50</v>
      </c>
      <c r="B141" s="102">
        <v>4900000000</v>
      </c>
      <c r="C141" s="131">
        <v>800</v>
      </c>
      <c r="D141" s="60">
        <f>D142</f>
        <v>0</v>
      </c>
      <c r="E141" s="60"/>
    </row>
    <row r="142" spans="1:8" hidden="1" x14ac:dyDescent="0.2">
      <c r="A142" s="52" t="s">
        <v>51</v>
      </c>
      <c r="B142" s="102">
        <v>4900000000</v>
      </c>
      <c r="C142" s="131">
        <v>850</v>
      </c>
      <c r="D142" s="60">
        <f>Ведом!F362</f>
        <v>0</v>
      </c>
      <c r="E142" s="60"/>
    </row>
    <row r="143" spans="1:8" s="19" customFormat="1" hidden="1" x14ac:dyDescent="0.2">
      <c r="A143" s="17" t="s">
        <v>155</v>
      </c>
      <c r="B143" s="102" t="s">
        <v>150</v>
      </c>
      <c r="C143" s="131"/>
      <c r="D143" s="60">
        <f>D144</f>
        <v>0</v>
      </c>
      <c r="E143" s="60">
        <f>E144</f>
        <v>0</v>
      </c>
    </row>
    <row r="144" spans="1:8" s="19" customFormat="1" hidden="1" x14ac:dyDescent="0.2">
      <c r="A144" s="17" t="s">
        <v>48</v>
      </c>
      <c r="B144" s="102" t="s">
        <v>150</v>
      </c>
      <c r="C144" s="131">
        <v>200</v>
      </c>
      <c r="D144" s="60">
        <f>D145</f>
        <v>0</v>
      </c>
      <c r="E144" s="60">
        <f>E145</f>
        <v>0</v>
      </c>
    </row>
    <row r="145" spans="1:6" s="19" customFormat="1" hidden="1" x14ac:dyDescent="0.2">
      <c r="A145" s="17" t="s">
        <v>49</v>
      </c>
      <c r="B145" s="102" t="s">
        <v>150</v>
      </c>
      <c r="C145" s="131">
        <v>240</v>
      </c>
      <c r="D145" s="60">
        <f>Ведом!F92</f>
        <v>0</v>
      </c>
      <c r="E145" s="60">
        <f>Ведом!G92</f>
        <v>0</v>
      </c>
    </row>
    <row r="146" spans="1:6" s="19" customFormat="1" hidden="1" x14ac:dyDescent="0.2">
      <c r="A146" s="17" t="s">
        <v>154</v>
      </c>
      <c r="B146" s="102" t="s">
        <v>153</v>
      </c>
      <c r="C146" s="131"/>
      <c r="D146" s="60" t="e">
        <f>D147</f>
        <v>#REF!</v>
      </c>
      <c r="E146" s="60" t="e">
        <f>E147</f>
        <v>#REF!</v>
      </c>
    </row>
    <row r="147" spans="1:6" s="19" customFormat="1" hidden="1" x14ac:dyDescent="0.2">
      <c r="A147" s="17" t="s">
        <v>48</v>
      </c>
      <c r="B147" s="102" t="s">
        <v>153</v>
      </c>
      <c r="C147" s="131">
        <v>200</v>
      </c>
      <c r="D147" s="60" t="e">
        <f>D148</f>
        <v>#REF!</v>
      </c>
      <c r="E147" s="60" t="e">
        <f>E148</f>
        <v>#REF!</v>
      </c>
    </row>
    <row r="148" spans="1:6" s="19" customFormat="1" hidden="1" x14ac:dyDescent="0.2">
      <c r="A148" s="17" t="s">
        <v>49</v>
      </c>
      <c r="B148" s="102" t="s">
        <v>153</v>
      </c>
      <c r="C148" s="131">
        <v>240</v>
      </c>
      <c r="D148" s="60" t="e">
        <f>Ведом!#REF!</f>
        <v>#REF!</v>
      </c>
      <c r="E148" s="60" t="e">
        <f>Ведом!#REF!</f>
        <v>#REF!</v>
      </c>
    </row>
    <row r="149" spans="1:6" s="19" customFormat="1" hidden="1" x14ac:dyDescent="0.2">
      <c r="A149" s="17" t="s">
        <v>156</v>
      </c>
      <c r="B149" s="102" t="s">
        <v>151</v>
      </c>
      <c r="C149" s="131"/>
      <c r="D149" s="60">
        <f>D150</f>
        <v>0</v>
      </c>
      <c r="E149" s="60">
        <f>E150</f>
        <v>0</v>
      </c>
    </row>
    <row r="150" spans="1:6" s="19" customFormat="1" ht="25.5" hidden="1" x14ac:dyDescent="0.2">
      <c r="A150" s="17" t="s">
        <v>69</v>
      </c>
      <c r="B150" s="102" t="s">
        <v>151</v>
      </c>
      <c r="C150" s="131">
        <v>600</v>
      </c>
      <c r="D150" s="60">
        <f>D151</f>
        <v>0</v>
      </c>
      <c r="E150" s="60">
        <f>E151</f>
        <v>0</v>
      </c>
    </row>
    <row r="151" spans="1:6" s="19" customFormat="1" hidden="1" x14ac:dyDescent="0.2">
      <c r="A151" s="17" t="s">
        <v>70</v>
      </c>
      <c r="B151" s="102" t="s">
        <v>151</v>
      </c>
      <c r="C151" s="131">
        <v>620</v>
      </c>
      <c r="D151" s="60"/>
      <c r="E151" s="60"/>
    </row>
    <row r="152" spans="1:6" s="19" customFormat="1" ht="25.5" hidden="1" x14ac:dyDescent="0.2">
      <c r="A152" s="17" t="s">
        <v>157</v>
      </c>
      <c r="B152" s="102" t="s">
        <v>152</v>
      </c>
      <c r="C152" s="131"/>
      <c r="D152" s="60">
        <f>D153</f>
        <v>0</v>
      </c>
      <c r="E152" s="60">
        <f>E153</f>
        <v>0</v>
      </c>
    </row>
    <row r="153" spans="1:6" ht="25.5" hidden="1" x14ac:dyDescent="0.2">
      <c r="A153" s="17" t="s">
        <v>133</v>
      </c>
      <c r="B153" s="102" t="s">
        <v>152</v>
      </c>
      <c r="C153" s="131">
        <v>400</v>
      </c>
      <c r="D153" s="60">
        <f>D154</f>
        <v>0</v>
      </c>
      <c r="E153" s="60">
        <f>E154</f>
        <v>0</v>
      </c>
    </row>
    <row r="154" spans="1:6" hidden="1" x14ac:dyDescent="0.2">
      <c r="A154" s="17" t="s">
        <v>134</v>
      </c>
      <c r="B154" s="102" t="s">
        <v>152</v>
      </c>
      <c r="C154" s="131">
        <v>410</v>
      </c>
      <c r="D154" s="60">
        <f>Ведом!F332</f>
        <v>0</v>
      </c>
      <c r="E154" s="60">
        <f>Ведом!G332</f>
        <v>0</v>
      </c>
    </row>
    <row r="155" spans="1:6" ht="12.75" customHeight="1" x14ac:dyDescent="0.2">
      <c r="A155" s="62" t="s">
        <v>6</v>
      </c>
      <c r="B155" s="62"/>
      <c r="C155" s="64"/>
      <c r="D155" s="61">
        <f>D12+D24+D35+D42+D45++D48+D51+D54+D59+D62+D65+D70+D73+D80+D85+D98+D104+D107+D110+D114+D128+D131+D136+D117</f>
        <v>333646.14600000001</v>
      </c>
      <c r="E155" s="61">
        <f>E12+E24+E35+E42+E45++E48+E51+E54+E59+E62+E65+E70+E73+E80+E85+E98+E104+E107+E110+E114+E128+E131+E136+E117</f>
        <v>67451.513000000006</v>
      </c>
      <c r="F155" s="7" t="s">
        <v>209</v>
      </c>
    </row>
    <row r="156" spans="1:6" hidden="1" x14ac:dyDescent="0.2">
      <c r="A156" s="28" t="s">
        <v>117</v>
      </c>
      <c r="B156" s="28"/>
      <c r="C156" s="28"/>
      <c r="D156" s="20">
        <v>0</v>
      </c>
      <c r="E156" s="20">
        <v>0</v>
      </c>
    </row>
    <row r="157" spans="1:6" hidden="1" x14ac:dyDescent="0.2">
      <c r="A157" s="27" t="s">
        <v>117</v>
      </c>
      <c r="B157" s="27"/>
      <c r="C157" s="27"/>
      <c r="D157" s="9">
        <v>0</v>
      </c>
      <c r="E157" s="9">
        <v>0</v>
      </c>
    </row>
    <row r="158" spans="1:6" hidden="1" x14ac:dyDescent="0.2">
      <c r="A158" s="27" t="s">
        <v>117</v>
      </c>
      <c r="B158" s="27"/>
      <c r="C158" s="27"/>
      <c r="D158" s="9">
        <v>0</v>
      </c>
      <c r="E158" s="9">
        <v>0</v>
      </c>
    </row>
    <row r="159" spans="1:6" hidden="1" x14ac:dyDescent="0.2">
      <c r="A159" s="27" t="s">
        <v>117</v>
      </c>
      <c r="B159" s="27"/>
      <c r="C159" s="27"/>
      <c r="D159" s="9">
        <v>0</v>
      </c>
      <c r="E159" s="9">
        <v>0</v>
      </c>
    </row>
    <row r="160" spans="1:6" hidden="1" x14ac:dyDescent="0.2">
      <c r="A160" s="27" t="s">
        <v>117</v>
      </c>
      <c r="B160" s="27"/>
      <c r="C160" s="27"/>
      <c r="D160" s="9">
        <v>0</v>
      </c>
      <c r="E160" s="9">
        <v>0</v>
      </c>
    </row>
    <row r="161" spans="1:5" hidden="1" x14ac:dyDescent="0.2">
      <c r="A161" s="27" t="s">
        <v>117</v>
      </c>
      <c r="B161" s="27"/>
      <c r="C161" s="27"/>
      <c r="D161" s="9">
        <v>0</v>
      </c>
      <c r="E161" s="9">
        <v>0</v>
      </c>
    </row>
    <row r="162" spans="1:5" hidden="1" x14ac:dyDescent="0.2">
      <c r="A162" s="27" t="s">
        <v>117</v>
      </c>
      <c r="B162" s="27"/>
      <c r="C162" s="27"/>
      <c r="D162" s="9">
        <v>0</v>
      </c>
      <c r="E162" s="9">
        <v>0</v>
      </c>
    </row>
    <row r="163" spans="1:5" hidden="1" x14ac:dyDescent="0.2">
      <c r="A163" s="27" t="s">
        <v>117</v>
      </c>
      <c r="B163" s="27"/>
      <c r="C163" s="27"/>
      <c r="D163" s="9">
        <v>0</v>
      </c>
      <c r="E163" s="9">
        <v>0</v>
      </c>
    </row>
    <row r="164" spans="1:5" hidden="1" x14ac:dyDescent="0.2">
      <c r="A164" s="27" t="s">
        <v>117</v>
      </c>
      <c r="B164" s="27"/>
      <c r="C164" s="27"/>
      <c r="D164" s="9">
        <v>0</v>
      </c>
      <c r="E164" s="9">
        <v>0</v>
      </c>
    </row>
    <row r="165" spans="1:5" hidden="1" x14ac:dyDescent="0.2">
      <c r="A165" s="27" t="s">
        <v>117</v>
      </c>
      <c r="B165" s="27"/>
      <c r="C165" s="27"/>
      <c r="D165" s="9">
        <v>0</v>
      </c>
      <c r="E165" s="9">
        <v>0</v>
      </c>
    </row>
    <row r="166" spans="1:5" hidden="1" x14ac:dyDescent="0.2">
      <c r="A166" s="27" t="s">
        <v>117</v>
      </c>
      <c r="B166" s="27"/>
      <c r="C166" s="27"/>
      <c r="D166" s="9">
        <v>0</v>
      </c>
      <c r="E166" s="9">
        <v>0</v>
      </c>
    </row>
    <row r="167" spans="1:5" hidden="1" x14ac:dyDescent="0.2">
      <c r="A167" s="27" t="s">
        <v>117</v>
      </c>
      <c r="B167" s="27"/>
      <c r="C167" s="27"/>
      <c r="D167" s="9">
        <v>0</v>
      </c>
      <c r="E167" s="9">
        <v>0</v>
      </c>
    </row>
    <row r="168" spans="1:5" hidden="1" x14ac:dyDescent="0.2">
      <c r="A168" s="27" t="s">
        <v>117</v>
      </c>
      <c r="B168" s="27"/>
      <c r="C168" s="27"/>
      <c r="D168" s="9">
        <v>0</v>
      </c>
      <c r="E168" s="9">
        <v>0</v>
      </c>
    </row>
    <row r="169" spans="1:5" hidden="1" x14ac:dyDescent="0.2">
      <c r="A169" s="27" t="s">
        <v>117</v>
      </c>
      <c r="B169" s="27"/>
      <c r="C169" s="27"/>
      <c r="D169" s="9">
        <v>0</v>
      </c>
      <c r="E169" s="9">
        <v>0</v>
      </c>
    </row>
    <row r="170" spans="1:5" hidden="1" x14ac:dyDescent="0.2">
      <c r="A170" s="27" t="s">
        <v>117</v>
      </c>
      <c r="B170" s="27"/>
      <c r="C170" s="27"/>
      <c r="D170" s="9">
        <v>0</v>
      </c>
      <c r="E170" s="9">
        <v>0</v>
      </c>
    </row>
    <row r="171" spans="1:5" hidden="1" x14ac:dyDescent="0.2">
      <c r="A171" s="27" t="s">
        <v>117</v>
      </c>
      <c r="B171" s="27"/>
      <c r="C171" s="27"/>
      <c r="D171" s="9">
        <v>0</v>
      </c>
      <c r="E171" s="9">
        <v>0</v>
      </c>
    </row>
    <row r="172" spans="1:5" hidden="1" x14ac:dyDescent="0.2">
      <c r="A172" s="27" t="s">
        <v>117</v>
      </c>
      <c r="B172" s="27"/>
      <c r="C172" s="27"/>
      <c r="D172" s="9">
        <v>0</v>
      </c>
      <c r="E172" s="9">
        <v>0</v>
      </c>
    </row>
    <row r="173" spans="1:5" hidden="1" x14ac:dyDescent="0.2">
      <c r="A173" s="27" t="s">
        <v>117</v>
      </c>
      <c r="B173" s="27"/>
      <c r="C173" s="27"/>
      <c r="D173" s="9">
        <v>0</v>
      </c>
      <c r="E173" s="9">
        <v>0</v>
      </c>
    </row>
    <row r="174" spans="1:5" hidden="1" x14ac:dyDescent="0.2">
      <c r="A174" s="27" t="s">
        <v>117</v>
      </c>
      <c r="B174" s="27"/>
      <c r="C174" s="27"/>
      <c r="D174" s="9">
        <v>0</v>
      </c>
      <c r="E174" s="9">
        <v>0</v>
      </c>
    </row>
    <row r="175" spans="1:5" hidden="1" x14ac:dyDescent="0.2">
      <c r="A175" s="27" t="s">
        <v>117</v>
      </c>
      <c r="B175" s="27"/>
      <c r="C175" s="27"/>
      <c r="D175" s="9">
        <v>0</v>
      </c>
      <c r="E175" s="9">
        <v>0</v>
      </c>
    </row>
    <row r="176" spans="1:5" hidden="1" x14ac:dyDescent="0.2">
      <c r="A176" s="27" t="s">
        <v>117</v>
      </c>
      <c r="B176" s="27"/>
      <c r="C176" s="27"/>
      <c r="D176" s="9">
        <v>0</v>
      </c>
      <c r="E176" s="9">
        <v>0</v>
      </c>
    </row>
    <row r="177" spans="1:5" hidden="1" x14ac:dyDescent="0.2">
      <c r="A177" s="27" t="s">
        <v>117</v>
      </c>
      <c r="B177" s="27"/>
      <c r="C177" s="27"/>
      <c r="D177" s="9">
        <v>0</v>
      </c>
      <c r="E177" s="9">
        <v>0</v>
      </c>
    </row>
    <row r="178" spans="1:5" hidden="1" x14ac:dyDescent="0.2">
      <c r="A178" s="27" t="s">
        <v>117</v>
      </c>
      <c r="B178" s="27"/>
      <c r="C178" s="27"/>
      <c r="D178" s="9">
        <v>0</v>
      </c>
      <c r="E178" s="9">
        <v>0</v>
      </c>
    </row>
    <row r="179" spans="1:5" hidden="1" x14ac:dyDescent="0.2">
      <c r="A179" s="27" t="s">
        <v>117</v>
      </c>
      <c r="B179" s="27"/>
      <c r="C179" s="27"/>
      <c r="D179" s="9">
        <v>0</v>
      </c>
      <c r="E179" s="9">
        <v>0</v>
      </c>
    </row>
    <row r="180" spans="1:5" hidden="1" x14ac:dyDescent="0.2">
      <c r="A180" s="27" t="s">
        <v>117</v>
      </c>
      <c r="B180" s="27"/>
      <c r="C180" s="27"/>
      <c r="D180" s="9">
        <v>0</v>
      </c>
      <c r="E180" s="9">
        <v>0</v>
      </c>
    </row>
    <row r="181" spans="1:5" hidden="1" x14ac:dyDescent="0.2">
      <c r="A181" s="27" t="s">
        <v>117</v>
      </c>
      <c r="B181" s="27"/>
      <c r="C181" s="27"/>
      <c r="D181" s="9">
        <v>0</v>
      </c>
      <c r="E181" s="9">
        <v>0</v>
      </c>
    </row>
    <row r="182" spans="1:5" hidden="1" x14ac:dyDescent="0.2">
      <c r="A182" s="27" t="s">
        <v>117</v>
      </c>
      <c r="B182" s="27"/>
      <c r="C182" s="27"/>
      <c r="D182" s="9">
        <v>0</v>
      </c>
      <c r="E182" s="9">
        <v>0</v>
      </c>
    </row>
    <row r="183" spans="1:5" hidden="1" x14ac:dyDescent="0.2">
      <c r="A183" s="27" t="s">
        <v>117</v>
      </c>
      <c r="B183" s="27"/>
      <c r="C183" s="27"/>
      <c r="D183" s="9">
        <v>0</v>
      </c>
      <c r="E183" s="9">
        <v>0</v>
      </c>
    </row>
    <row r="184" spans="1:5" hidden="1" x14ac:dyDescent="0.2">
      <c r="A184" s="27" t="s">
        <v>117</v>
      </c>
      <c r="B184" s="27"/>
      <c r="C184" s="27"/>
      <c r="D184" s="9">
        <v>0</v>
      </c>
      <c r="E184" s="9">
        <v>0</v>
      </c>
    </row>
    <row r="185" spans="1:5" hidden="1" x14ac:dyDescent="0.2">
      <c r="A185" s="27" t="s">
        <v>117</v>
      </c>
      <c r="B185" s="27"/>
      <c r="C185" s="27"/>
      <c r="D185" s="9">
        <v>0</v>
      </c>
      <c r="E185" s="9">
        <v>0</v>
      </c>
    </row>
    <row r="186" spans="1:5" hidden="1" x14ac:dyDescent="0.2">
      <c r="A186" s="27" t="s">
        <v>117</v>
      </c>
      <c r="B186" s="27"/>
      <c r="C186" s="27"/>
      <c r="D186" s="9">
        <v>0</v>
      </c>
      <c r="E186" s="9">
        <v>0</v>
      </c>
    </row>
    <row r="187" spans="1:5" hidden="1" x14ac:dyDescent="0.2">
      <c r="A187" s="27" t="s">
        <v>117</v>
      </c>
      <c r="B187" s="27"/>
      <c r="C187" s="27"/>
      <c r="D187" s="9">
        <v>0</v>
      </c>
      <c r="E187" s="9">
        <v>0</v>
      </c>
    </row>
    <row r="188" spans="1:5" hidden="1" x14ac:dyDescent="0.2">
      <c r="A188" s="27" t="s">
        <v>117</v>
      </c>
      <c r="B188" s="27"/>
      <c r="C188" s="27"/>
      <c r="D188" s="9">
        <v>0</v>
      </c>
      <c r="E188" s="9">
        <v>0</v>
      </c>
    </row>
    <row r="189" spans="1:5" hidden="1" x14ac:dyDescent="0.2">
      <c r="A189" s="27" t="s">
        <v>117</v>
      </c>
      <c r="B189" s="27"/>
      <c r="C189" s="27"/>
      <c r="D189" s="9">
        <v>0</v>
      </c>
      <c r="E189" s="9">
        <v>0</v>
      </c>
    </row>
    <row r="190" spans="1:5" hidden="1" x14ac:dyDescent="0.2">
      <c r="A190" s="27" t="s">
        <v>117</v>
      </c>
      <c r="B190" s="27"/>
      <c r="C190" s="27"/>
      <c r="D190" s="9">
        <v>0</v>
      </c>
      <c r="E190" s="9">
        <v>0</v>
      </c>
    </row>
    <row r="191" spans="1:5" hidden="1" x14ac:dyDescent="0.2">
      <c r="A191" s="27" t="s">
        <v>117</v>
      </c>
      <c r="B191" s="27"/>
      <c r="C191" s="27"/>
      <c r="D191" s="9">
        <v>0</v>
      </c>
      <c r="E191" s="9">
        <v>0</v>
      </c>
    </row>
    <row r="192" spans="1:5" hidden="1" x14ac:dyDescent="0.2">
      <c r="A192" s="27" t="s">
        <v>117</v>
      </c>
      <c r="B192" s="27"/>
      <c r="C192" s="27"/>
      <c r="D192" s="9">
        <v>0</v>
      </c>
      <c r="E192" s="9">
        <v>0</v>
      </c>
    </row>
    <row r="193" spans="1:5" hidden="1" x14ac:dyDescent="0.2">
      <c r="A193" s="27" t="s">
        <v>117</v>
      </c>
      <c r="B193" s="27"/>
      <c r="C193" s="27"/>
      <c r="D193" s="9">
        <v>0</v>
      </c>
      <c r="E193" s="9">
        <v>0</v>
      </c>
    </row>
    <row r="194" spans="1:5" hidden="1" x14ac:dyDescent="0.2">
      <c r="A194" s="27" t="s">
        <v>117</v>
      </c>
      <c r="B194" s="27"/>
      <c r="C194" s="27"/>
      <c r="D194" s="9">
        <v>0</v>
      </c>
      <c r="E194" s="9">
        <v>0</v>
      </c>
    </row>
    <row r="195" spans="1:5" hidden="1" x14ac:dyDescent="0.2">
      <c r="A195" s="27" t="s">
        <v>117</v>
      </c>
      <c r="B195" s="27"/>
      <c r="C195" s="27"/>
      <c r="D195" s="9">
        <v>0</v>
      </c>
      <c r="E195" s="9">
        <v>0</v>
      </c>
    </row>
    <row r="196" spans="1:5" hidden="1" x14ac:dyDescent="0.2">
      <c r="A196" s="27" t="s">
        <v>117</v>
      </c>
      <c r="B196" s="27"/>
      <c r="C196" s="27"/>
      <c r="D196" s="9">
        <v>0</v>
      </c>
      <c r="E196" s="9">
        <v>0</v>
      </c>
    </row>
    <row r="197" spans="1:5" hidden="1" x14ac:dyDescent="0.2">
      <c r="A197" s="27" t="s">
        <v>117</v>
      </c>
      <c r="B197" s="27"/>
      <c r="C197" s="27"/>
      <c r="D197" s="9">
        <v>0</v>
      </c>
      <c r="E197" s="9">
        <v>0</v>
      </c>
    </row>
    <row r="198" spans="1:5" hidden="1" x14ac:dyDescent="0.2">
      <c r="A198" s="27" t="s">
        <v>117</v>
      </c>
      <c r="B198" s="27"/>
      <c r="C198" s="27"/>
      <c r="D198" s="9">
        <v>0</v>
      </c>
      <c r="E198" s="9">
        <v>0</v>
      </c>
    </row>
    <row r="199" spans="1:5" hidden="1" x14ac:dyDescent="0.2">
      <c r="A199" s="27" t="s">
        <v>117</v>
      </c>
      <c r="B199" s="27"/>
      <c r="C199" s="27"/>
      <c r="D199" s="9">
        <v>0</v>
      </c>
      <c r="E199" s="9">
        <v>0</v>
      </c>
    </row>
    <row r="200" spans="1:5" hidden="1" x14ac:dyDescent="0.2">
      <c r="A200" s="27" t="s">
        <v>117</v>
      </c>
      <c r="B200" s="27"/>
      <c r="C200" s="27"/>
      <c r="D200" s="9">
        <v>0</v>
      </c>
      <c r="E200" s="9">
        <v>0</v>
      </c>
    </row>
    <row r="201" spans="1:5" hidden="1" x14ac:dyDescent="0.2">
      <c r="A201" s="27" t="s">
        <v>117</v>
      </c>
      <c r="B201" s="27"/>
      <c r="C201" s="27"/>
      <c r="D201" s="9">
        <v>0</v>
      </c>
      <c r="E201" s="9">
        <v>0</v>
      </c>
    </row>
    <row r="202" spans="1:5" hidden="1" x14ac:dyDescent="0.2">
      <c r="A202" s="27" t="s">
        <v>117</v>
      </c>
      <c r="B202" s="27"/>
      <c r="C202" s="27"/>
      <c r="D202" s="9">
        <v>0</v>
      </c>
      <c r="E202" s="9">
        <v>0</v>
      </c>
    </row>
    <row r="203" spans="1:5" hidden="1" x14ac:dyDescent="0.2">
      <c r="A203" s="27" t="s">
        <v>117</v>
      </c>
      <c r="B203" s="27"/>
      <c r="C203" s="27"/>
      <c r="D203" s="9">
        <v>0</v>
      </c>
      <c r="E203" s="9">
        <v>0</v>
      </c>
    </row>
    <row r="204" spans="1:5" hidden="1" x14ac:dyDescent="0.2">
      <c r="A204" s="27" t="s">
        <v>117</v>
      </c>
      <c r="B204" s="27"/>
      <c r="C204" s="27"/>
      <c r="D204" s="9">
        <v>0</v>
      </c>
      <c r="E204" s="9">
        <v>0</v>
      </c>
    </row>
    <row r="205" spans="1:5" hidden="1" x14ac:dyDescent="0.2">
      <c r="A205" s="27" t="s">
        <v>117</v>
      </c>
      <c r="B205" s="27"/>
      <c r="C205" s="27"/>
      <c r="D205" s="9">
        <v>0</v>
      </c>
      <c r="E205" s="9">
        <v>0</v>
      </c>
    </row>
    <row r="206" spans="1:5" hidden="1" x14ac:dyDescent="0.2">
      <c r="A206" s="27" t="s">
        <v>117</v>
      </c>
      <c r="B206" s="27"/>
      <c r="C206" s="27"/>
      <c r="D206" s="9">
        <v>0</v>
      </c>
      <c r="E206" s="9">
        <v>0</v>
      </c>
    </row>
    <row r="207" spans="1:5" hidden="1" x14ac:dyDescent="0.2">
      <c r="A207" s="27" t="s">
        <v>117</v>
      </c>
      <c r="B207" s="27"/>
      <c r="C207" s="27"/>
      <c r="D207" s="9">
        <v>0</v>
      </c>
      <c r="E207" s="9">
        <v>0</v>
      </c>
    </row>
    <row r="208" spans="1:5" hidden="1" x14ac:dyDescent="0.2">
      <c r="A208" s="27" t="s">
        <v>117</v>
      </c>
      <c r="B208" s="27"/>
      <c r="C208" s="27"/>
      <c r="D208" s="9">
        <v>0</v>
      </c>
      <c r="E208" s="9">
        <v>0</v>
      </c>
    </row>
    <row r="209" spans="1:5" hidden="1" x14ac:dyDescent="0.2">
      <c r="A209" s="27" t="s">
        <v>117</v>
      </c>
      <c r="B209" s="27"/>
      <c r="C209" s="27"/>
      <c r="D209" s="9">
        <v>0</v>
      </c>
      <c r="E209" s="9">
        <v>0</v>
      </c>
    </row>
    <row r="210" spans="1:5" hidden="1" x14ac:dyDescent="0.2">
      <c r="A210" s="27" t="s">
        <v>117</v>
      </c>
      <c r="B210" s="27"/>
      <c r="C210" s="27"/>
      <c r="D210" s="9">
        <v>0</v>
      </c>
      <c r="E210" s="9">
        <v>0</v>
      </c>
    </row>
    <row r="211" spans="1:5" hidden="1" x14ac:dyDescent="0.2">
      <c r="A211" s="27" t="s">
        <v>117</v>
      </c>
      <c r="B211" s="27"/>
      <c r="C211" s="27"/>
      <c r="D211" s="9">
        <v>0</v>
      </c>
      <c r="E211" s="9">
        <v>0</v>
      </c>
    </row>
    <row r="212" spans="1:5" hidden="1" x14ac:dyDescent="0.2">
      <c r="A212" s="27" t="s">
        <v>117</v>
      </c>
      <c r="B212" s="27"/>
      <c r="C212" s="27"/>
      <c r="D212" s="9">
        <v>0</v>
      </c>
      <c r="E212" s="9">
        <v>0</v>
      </c>
    </row>
    <row r="213" spans="1:5" hidden="1" x14ac:dyDescent="0.2">
      <c r="A213" s="27" t="s">
        <v>117</v>
      </c>
      <c r="B213" s="27"/>
      <c r="C213" s="27"/>
      <c r="D213" s="9">
        <v>0</v>
      </c>
      <c r="E213" s="9">
        <v>0</v>
      </c>
    </row>
    <row r="214" spans="1:5" hidden="1" x14ac:dyDescent="0.2">
      <c r="A214" s="27" t="s">
        <v>117</v>
      </c>
      <c r="B214" s="27"/>
      <c r="C214" s="27"/>
      <c r="D214" s="9">
        <v>0</v>
      </c>
      <c r="E214" s="9">
        <v>0</v>
      </c>
    </row>
    <row r="215" spans="1:5" hidden="1" x14ac:dyDescent="0.2">
      <c r="A215" s="27" t="s">
        <v>117</v>
      </c>
      <c r="B215" s="27"/>
      <c r="C215" s="27"/>
      <c r="D215" s="9">
        <v>0</v>
      </c>
      <c r="E215" s="9">
        <v>0</v>
      </c>
    </row>
    <row r="216" spans="1:5" hidden="1" x14ac:dyDescent="0.2">
      <c r="A216" s="27" t="s">
        <v>117</v>
      </c>
      <c r="B216" s="27"/>
      <c r="C216" s="27"/>
      <c r="D216" s="9">
        <v>0</v>
      </c>
      <c r="E216" s="9">
        <v>0</v>
      </c>
    </row>
    <row r="217" spans="1:5" hidden="1" x14ac:dyDescent="0.2">
      <c r="A217" s="27" t="s">
        <v>117</v>
      </c>
      <c r="B217" s="27"/>
      <c r="C217" s="27"/>
      <c r="D217" s="9">
        <v>0</v>
      </c>
      <c r="E217" s="9">
        <v>0</v>
      </c>
    </row>
    <row r="218" spans="1:5" hidden="1" x14ac:dyDescent="0.2">
      <c r="A218" s="27" t="s">
        <v>117</v>
      </c>
      <c r="B218" s="27"/>
      <c r="C218" s="27"/>
      <c r="D218" s="9">
        <v>0</v>
      </c>
      <c r="E218" s="9">
        <v>0</v>
      </c>
    </row>
    <row r="219" spans="1:5" hidden="1" x14ac:dyDescent="0.2">
      <c r="A219" s="27" t="s">
        <v>117</v>
      </c>
      <c r="B219" s="27"/>
      <c r="C219" s="27"/>
      <c r="D219" s="9">
        <v>0</v>
      </c>
      <c r="E219" s="9">
        <v>0</v>
      </c>
    </row>
    <row r="220" spans="1:5" hidden="1" x14ac:dyDescent="0.2">
      <c r="A220" s="27" t="s">
        <v>117</v>
      </c>
      <c r="B220" s="27"/>
      <c r="C220" s="27"/>
      <c r="D220" s="9">
        <v>0</v>
      </c>
      <c r="E220" s="9">
        <v>0</v>
      </c>
    </row>
    <row r="221" spans="1:5" hidden="1" x14ac:dyDescent="0.2">
      <c r="A221" s="27" t="s">
        <v>117</v>
      </c>
      <c r="B221" s="27"/>
      <c r="C221" s="27"/>
      <c r="D221" s="9">
        <v>0</v>
      </c>
      <c r="E221" s="9">
        <v>0</v>
      </c>
    </row>
    <row r="222" spans="1:5" hidden="1" x14ac:dyDescent="0.2">
      <c r="A222" s="27" t="s">
        <v>117</v>
      </c>
      <c r="B222" s="27"/>
      <c r="C222" s="27"/>
      <c r="D222" s="9">
        <v>0</v>
      </c>
      <c r="E222" s="9">
        <v>0</v>
      </c>
    </row>
    <row r="223" spans="1:5" hidden="1" x14ac:dyDescent="0.2">
      <c r="A223" s="27" t="s">
        <v>117</v>
      </c>
      <c r="B223" s="27"/>
      <c r="C223" s="27"/>
      <c r="D223" s="9">
        <v>0</v>
      </c>
      <c r="E223" s="9">
        <v>0</v>
      </c>
    </row>
    <row r="224" spans="1:5" hidden="1" x14ac:dyDescent="0.2">
      <c r="A224" s="27" t="s">
        <v>117</v>
      </c>
      <c r="B224" s="27"/>
      <c r="C224" s="27"/>
      <c r="D224" s="9">
        <v>0</v>
      </c>
      <c r="E224" s="9">
        <v>0</v>
      </c>
    </row>
    <row r="225" spans="1:5" hidden="1" x14ac:dyDescent="0.2">
      <c r="A225" s="27" t="s">
        <v>117</v>
      </c>
      <c r="B225" s="27"/>
      <c r="C225" s="27"/>
      <c r="D225" s="9">
        <v>0</v>
      </c>
      <c r="E225" s="9">
        <v>0</v>
      </c>
    </row>
    <row r="226" spans="1:5" hidden="1" x14ac:dyDescent="0.2">
      <c r="A226" s="27" t="s">
        <v>117</v>
      </c>
      <c r="B226" s="27"/>
      <c r="C226" s="27"/>
      <c r="D226" s="9">
        <v>0</v>
      </c>
      <c r="E226" s="9">
        <v>0</v>
      </c>
    </row>
    <row r="227" spans="1:5" hidden="1" x14ac:dyDescent="0.2">
      <c r="A227" s="27" t="s">
        <v>117</v>
      </c>
      <c r="B227" s="27"/>
      <c r="C227" s="27"/>
      <c r="D227" s="9">
        <v>0</v>
      </c>
      <c r="E227" s="9">
        <v>0</v>
      </c>
    </row>
    <row r="228" spans="1:5" hidden="1" x14ac:dyDescent="0.2">
      <c r="A228" s="27" t="s">
        <v>117</v>
      </c>
      <c r="B228" s="27"/>
      <c r="C228" s="27"/>
      <c r="D228" s="9">
        <v>0</v>
      </c>
      <c r="E228" s="9">
        <v>0</v>
      </c>
    </row>
    <row r="229" spans="1:5" hidden="1" x14ac:dyDescent="0.2">
      <c r="A229" s="27" t="s">
        <v>117</v>
      </c>
      <c r="B229" s="27"/>
      <c r="C229" s="27"/>
      <c r="D229" s="9">
        <v>0</v>
      </c>
      <c r="E229" s="9">
        <v>0</v>
      </c>
    </row>
    <row r="230" spans="1:5" hidden="1" x14ac:dyDescent="0.2">
      <c r="A230" s="27" t="s">
        <v>117</v>
      </c>
      <c r="B230" s="27"/>
      <c r="C230" s="27"/>
      <c r="D230" s="9">
        <v>0</v>
      </c>
      <c r="E230" s="9">
        <v>0</v>
      </c>
    </row>
    <row r="231" spans="1:5" hidden="1" x14ac:dyDescent="0.2">
      <c r="A231" s="27" t="s">
        <v>117</v>
      </c>
      <c r="B231" s="27"/>
      <c r="C231" s="27"/>
      <c r="D231" s="9">
        <v>0</v>
      </c>
      <c r="E231" s="9">
        <v>0</v>
      </c>
    </row>
    <row r="232" spans="1:5" x14ac:dyDescent="0.2">
      <c r="D232" s="145"/>
    </row>
    <row r="233" spans="1:5" x14ac:dyDescent="0.2">
      <c r="D233" s="145"/>
      <c r="E233" s="114"/>
    </row>
  </sheetData>
  <sheetProtection selectLockedCells="1" selectUnlockedCells="1"/>
  <mergeCells count="6">
    <mergeCell ref="A1:F1"/>
    <mergeCell ref="A8:E8"/>
    <mergeCell ref="A10:A11"/>
    <mergeCell ref="D10:E10"/>
    <mergeCell ref="B10:B11"/>
    <mergeCell ref="C10:C11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1</xdr:row>
                <xdr:rowOff>0</xdr:rowOff>
              </from>
              <to>
                <xdr:col>52</xdr:col>
                <xdr:colOff>66675</xdr:colOff>
                <xdr:row>2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Пользователь</cp:lastModifiedBy>
  <cp:lastPrinted>2024-01-15T12:01:52Z</cp:lastPrinted>
  <dcterms:created xsi:type="dcterms:W3CDTF">2016-12-23T12:59:32Z</dcterms:created>
  <dcterms:modified xsi:type="dcterms:W3CDTF">2024-01-19T06:46:05Z</dcterms:modified>
</cp:coreProperties>
</file>